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 codeName="ЭтаКнига" autoCompressPictures="0" defaultThemeVersion="124226"/>
  <xr:revisionPtr revIDLastSave="0" documentId="13_ncr:1_{45D58E7C-3141-4BCE-98BD-771CCFD2F7AF}" xr6:coauthVersionLast="46" xr6:coauthVersionMax="46" xr10:uidLastSave="{00000000-0000-0000-0000-000000000000}"/>
  <bookViews>
    <workbookView xWindow="-120" yWindow="-120" windowWidth="29040" windowHeight="15840" tabRatio="829" firstSheet="8" activeTab="8" xr2:uid="{00000000-000D-0000-FFFF-FFFF00000000}"/>
  </bookViews>
  <sheets>
    <sheet name="03.02.20г" sheetId="266" state="hidden" r:id="rId1"/>
    <sheet name="03.02.20г (2)" sheetId="267" state="hidden" r:id="rId2"/>
    <sheet name="13.02.20г" sheetId="269" state="hidden" r:id="rId3"/>
    <sheet name="20.05.2020 г." sheetId="275" state="hidden" r:id="rId4"/>
    <sheet name="26.05.2020 г" sheetId="273" state="hidden" r:id="rId5"/>
    <sheet name="03.08.2020" sheetId="274" state="hidden" r:id="rId6"/>
    <sheet name="11.08.2020 " sheetId="276" state="hidden" r:id="rId7"/>
    <sheet name="05.01.2021 г. (2)" sheetId="279" state="hidden" r:id="rId8"/>
    <sheet name="Апрель - Май 2021г." sheetId="280" r:id="rId9"/>
    <sheet name="25.05.2020" sheetId="272" state="hidden" r:id="rId10"/>
    <sheet name=".02.20г" sheetId="270" state="hidden" r:id="rId11"/>
    <sheet name=".02.20г (2)" sheetId="271" state="hidden" r:id="rId12"/>
    <sheet name=".01.20г" sheetId="268" state="hidden" r:id="rId13"/>
    <sheet name="Напитки " sheetId="281" r:id="rId14"/>
  </sheets>
  <externalReferences>
    <externalReference r:id="rId15"/>
  </externalReferences>
  <definedNames>
    <definedName name="_xlnm.Print_Area" localSheetId="12">'.01.20г'!$A$1:$U$71</definedName>
    <definedName name="_xlnm.Print_Area" localSheetId="10">'.02.20г'!$A$1:$U$71</definedName>
    <definedName name="_xlnm.Print_Area" localSheetId="11">'.02.20г (2)'!$A$1:$U$71</definedName>
    <definedName name="_xlnm.Print_Area" localSheetId="0">'03.02.20г'!$A$1:$U$71</definedName>
    <definedName name="_xlnm.Print_Area" localSheetId="1">'03.02.20г (2)'!$A$1:$U$71</definedName>
    <definedName name="_xlnm.Print_Area" localSheetId="5">'03.08.2020'!$A$1:$U$73</definedName>
    <definedName name="_xlnm.Print_Area" localSheetId="7">'05.01.2021 г. (2)'!$A$1:$U$56</definedName>
    <definedName name="_xlnm.Print_Area" localSheetId="6">'11.08.2020 '!$A$1:$U$73</definedName>
    <definedName name="_xlnm.Print_Area" localSheetId="2">'13.02.20г'!$A$1:$U$71</definedName>
    <definedName name="_xlnm.Print_Area" localSheetId="3">'20.05.2020 г.'!$A$1:$U$71</definedName>
    <definedName name="_xlnm.Print_Area" localSheetId="9">'25.05.2020'!$A$1:$U$71</definedName>
    <definedName name="_xlnm.Print_Area" localSheetId="4">'26.05.2020 г'!$A$1:$U$71</definedName>
    <definedName name="_xlnm.Print_Area" localSheetId="8">'Апрель - Май 2021г.'!$A$1:$BO$58</definedName>
  </definedNames>
  <calcPr calcId="181029" refMode="R1C1" concurrentCalc="0"/>
</workbook>
</file>

<file path=xl/calcChain.xml><?xml version="1.0" encoding="utf-8"?>
<calcChain xmlns="http://schemas.openxmlformats.org/spreadsheetml/2006/main">
  <c r="I6" i="281" l="1"/>
  <c r="I7" i="281"/>
  <c r="I8" i="281"/>
  <c r="I9" i="281"/>
  <c r="I10" i="281"/>
  <c r="I11" i="281"/>
  <c r="I12" i="281"/>
  <c r="I13" i="281"/>
  <c r="I14" i="281"/>
  <c r="I15" i="281"/>
  <c r="I16" i="281"/>
  <c r="I17" i="281"/>
  <c r="I18" i="281"/>
  <c r="I44" i="281"/>
  <c r="I19" i="281"/>
  <c r="I20" i="281"/>
  <c r="I21" i="281"/>
  <c r="I22" i="281"/>
  <c r="I23" i="281"/>
  <c r="I24" i="281"/>
  <c r="I25" i="281"/>
  <c r="I45" i="281"/>
  <c r="I26" i="281"/>
  <c r="I27" i="281"/>
  <c r="I28" i="281"/>
  <c r="I29" i="281"/>
  <c r="I30" i="281"/>
  <c r="I46" i="281"/>
  <c r="I31" i="281"/>
  <c r="I32" i="281"/>
  <c r="I33" i="281"/>
  <c r="I34" i="281"/>
  <c r="I47" i="281"/>
  <c r="I35" i="281"/>
  <c r="I36" i="281"/>
  <c r="I37" i="281"/>
  <c r="I38" i="281"/>
  <c r="I48" i="281"/>
  <c r="I50" i="281"/>
  <c r="C61" i="281"/>
  <c r="C62" i="281"/>
  <c r="C63" i="281"/>
  <c r="C64" i="281"/>
  <c r="C65" i="281"/>
  <c r="C60" i="281"/>
  <c r="D63" i="281"/>
  <c r="D62" i="281"/>
  <c r="D61" i="281"/>
  <c r="D60" i="281"/>
  <c r="P7" i="281"/>
  <c r="P8" i="281"/>
  <c r="P9" i="281"/>
  <c r="P10" i="281"/>
  <c r="P11" i="281"/>
  <c r="P12" i="281"/>
  <c r="P13" i="281"/>
  <c r="P14" i="281"/>
  <c r="P15" i="281"/>
  <c r="P16" i="281"/>
  <c r="P17" i="281"/>
  <c r="P6" i="281"/>
  <c r="N38" i="281"/>
  <c r="P37" i="281"/>
  <c r="P35" i="281"/>
  <c r="P36" i="281"/>
  <c r="P38" i="281"/>
  <c r="P31" i="281"/>
  <c r="P32" i="281"/>
  <c r="P33" i="281"/>
  <c r="P34" i="281"/>
  <c r="P26" i="281"/>
  <c r="P27" i="281"/>
  <c r="P28" i="281"/>
  <c r="P29" i="281"/>
  <c r="P30" i="281"/>
  <c r="P19" i="281"/>
  <c r="P20" i="281"/>
  <c r="P21" i="281"/>
  <c r="P22" i="281"/>
  <c r="P23" i="281"/>
  <c r="P24" i="281"/>
  <c r="P25" i="281"/>
  <c r="P18" i="281"/>
  <c r="K35" i="281"/>
  <c r="K36" i="281"/>
  <c r="K37" i="281"/>
  <c r="K38" i="281"/>
  <c r="K31" i="281"/>
  <c r="K32" i="281"/>
  <c r="K33" i="281"/>
  <c r="K34" i="281"/>
  <c r="K26" i="281"/>
  <c r="K27" i="281"/>
  <c r="K28" i="281"/>
  <c r="K29" i="281"/>
  <c r="K30" i="281"/>
  <c r="K19" i="281"/>
  <c r="K20" i="281"/>
  <c r="K21" i="281"/>
  <c r="K22" i="281"/>
  <c r="K23" i="281"/>
  <c r="K24" i="281"/>
  <c r="K25" i="281"/>
  <c r="K8" i="281"/>
  <c r="K6" i="281"/>
  <c r="K7" i="281"/>
  <c r="K9" i="281"/>
  <c r="K10" i="281"/>
  <c r="K11" i="281"/>
  <c r="K12" i="281"/>
  <c r="K13" i="281"/>
  <c r="K14" i="281"/>
  <c r="K15" i="281"/>
  <c r="K16" i="281"/>
  <c r="K17" i="281"/>
  <c r="K18" i="281"/>
  <c r="I53" i="281"/>
  <c r="H38" i="281"/>
  <c r="H34" i="281"/>
  <c r="H30" i="281"/>
  <c r="H25" i="281"/>
  <c r="H18" i="281"/>
  <c r="O35" i="281"/>
  <c r="O36" i="281"/>
  <c r="O37" i="281"/>
  <c r="O38" i="281"/>
  <c r="O31" i="281"/>
  <c r="O32" i="281"/>
  <c r="O33" i="281"/>
  <c r="O34" i="281"/>
  <c r="N34" i="281"/>
  <c r="N30" i="281"/>
  <c r="N25" i="281"/>
  <c r="N18" i="281"/>
  <c r="O26" i="281"/>
  <c r="O27" i="281"/>
  <c r="O28" i="281"/>
  <c r="O29" i="281"/>
  <c r="O30" i="281"/>
  <c r="O20" i="281"/>
  <c r="O21" i="281"/>
  <c r="O22" i="281"/>
  <c r="O23" i="281"/>
  <c r="O24" i="281"/>
  <c r="O19" i="281"/>
  <c r="O25" i="281"/>
  <c r="O6" i="281"/>
  <c r="O7" i="281"/>
  <c r="O8" i="281"/>
  <c r="O9" i="281"/>
  <c r="O10" i="281"/>
  <c r="O11" i="281"/>
  <c r="O12" i="281"/>
  <c r="O13" i="281"/>
  <c r="O14" i="281"/>
  <c r="O15" i="281"/>
  <c r="O16" i="281"/>
  <c r="O17" i="281"/>
  <c r="O18" i="281"/>
  <c r="G35" i="280"/>
  <c r="I35" i="280"/>
  <c r="G34" i="280"/>
  <c r="I34" i="280"/>
  <c r="K33" i="280"/>
  <c r="K32" i="280"/>
  <c r="H32" i="280"/>
  <c r="G30" i="280"/>
  <c r="I30" i="280"/>
  <c r="G29" i="280"/>
  <c r="I29" i="280"/>
  <c r="H28" i="280"/>
  <c r="H33" i="280"/>
  <c r="K27" i="280"/>
  <c r="G27" i="280"/>
  <c r="I27" i="280"/>
  <c r="K26" i="280"/>
  <c r="G26" i="280"/>
  <c r="I26" i="280"/>
  <c r="K25" i="280"/>
  <c r="G25" i="280"/>
  <c r="I25" i="280"/>
  <c r="H23" i="280"/>
  <c r="K22" i="280"/>
  <c r="G22" i="280"/>
  <c r="I22" i="280"/>
  <c r="K21" i="280"/>
  <c r="G21" i="280"/>
  <c r="I21" i="280"/>
  <c r="K19" i="280"/>
  <c r="G19" i="280"/>
  <c r="I19" i="280"/>
  <c r="K18" i="280"/>
  <c r="G18" i="280"/>
  <c r="I18" i="280"/>
  <c r="H17" i="280"/>
  <c r="H24" i="280"/>
  <c r="K16" i="280"/>
  <c r="G16" i="280"/>
  <c r="I16" i="280"/>
  <c r="K15" i="280"/>
  <c r="G15" i="280"/>
  <c r="I15" i="280"/>
  <c r="K14" i="280"/>
  <c r="G14" i="280"/>
  <c r="I14" i="280"/>
  <c r="K13" i="280"/>
  <c r="G13" i="280"/>
  <c r="I13" i="280"/>
  <c r="K12" i="280"/>
  <c r="G12" i="280"/>
  <c r="I12" i="280"/>
  <c r="K11" i="280"/>
  <c r="G11" i="280"/>
  <c r="I11" i="280"/>
  <c r="K10" i="280"/>
  <c r="G10" i="280"/>
  <c r="I10" i="280"/>
  <c r="H9" i="280"/>
  <c r="K8" i="280"/>
  <c r="G8" i="280"/>
  <c r="I8" i="280"/>
  <c r="K7" i="280"/>
  <c r="G7" i="280"/>
  <c r="I7" i="280"/>
  <c r="K6" i="280"/>
  <c r="G6" i="280"/>
  <c r="I6" i="280"/>
  <c r="K5" i="280"/>
  <c r="G5" i="280"/>
  <c r="I5" i="280"/>
  <c r="Y32" i="279"/>
  <c r="Y33" i="279"/>
  <c r="W32" i="279"/>
  <c r="W33" i="279"/>
  <c r="W8" i="279"/>
  <c r="K34" i="280"/>
  <c r="K17" i="280"/>
  <c r="K23" i="280"/>
  <c r="K28" i="280"/>
  <c r="K35" i="280"/>
  <c r="I32" i="280"/>
  <c r="I9" i="280"/>
  <c r="I17" i="280"/>
  <c r="K9" i="280"/>
  <c r="I23" i="280"/>
  <c r="I28" i="280"/>
  <c r="I33" i="280"/>
  <c r="I24" i="280"/>
  <c r="K24" i="280"/>
  <c r="D59" i="280"/>
  <c r="I59" i="280"/>
  <c r="T44" i="279"/>
  <c r="Y43" i="279"/>
  <c r="W43" i="279"/>
  <c r="S43" i="279"/>
  <c r="U43" i="279"/>
  <c r="Y42" i="279"/>
  <c r="W42" i="279"/>
  <c r="S42" i="279"/>
  <c r="U42" i="279"/>
  <c r="Y41" i="279"/>
  <c r="W41" i="279"/>
  <c r="S41" i="279"/>
  <c r="U41" i="279"/>
  <c r="Y40" i="279"/>
  <c r="W40" i="279"/>
  <c r="S40" i="279"/>
  <c r="U40" i="279"/>
  <c r="Y39" i="279"/>
  <c r="W39" i="279"/>
  <c r="S39" i="279"/>
  <c r="U39" i="279"/>
  <c r="Y38" i="279"/>
  <c r="W38" i="279"/>
  <c r="S38" i="279"/>
  <c r="U38" i="279"/>
  <c r="Y37" i="279"/>
  <c r="W37" i="279"/>
  <c r="S37" i="279"/>
  <c r="U37" i="279"/>
  <c r="G37" i="279"/>
  <c r="I37" i="279"/>
  <c r="Y36" i="279"/>
  <c r="W36" i="279"/>
  <c r="S36" i="279"/>
  <c r="U36" i="279"/>
  <c r="G36" i="279"/>
  <c r="I36" i="279"/>
  <c r="Y35" i="279"/>
  <c r="W35" i="279"/>
  <c r="S35" i="279"/>
  <c r="U35" i="279"/>
  <c r="K35" i="279"/>
  <c r="Y34" i="279"/>
  <c r="W34" i="279"/>
  <c r="S34" i="279"/>
  <c r="U34" i="279"/>
  <c r="K34" i="279"/>
  <c r="K36" i="279"/>
  <c r="H34" i="279"/>
  <c r="U33" i="279"/>
  <c r="G33" i="279"/>
  <c r="I33" i="279"/>
  <c r="U32" i="279"/>
  <c r="G32" i="279"/>
  <c r="I32" i="279"/>
  <c r="Y31" i="279"/>
  <c r="W31" i="279"/>
  <c r="S31" i="279"/>
  <c r="U31" i="279"/>
  <c r="H31" i="279"/>
  <c r="Y30" i="279"/>
  <c r="W30" i="279"/>
  <c r="S30" i="279"/>
  <c r="U30" i="279"/>
  <c r="K30" i="279"/>
  <c r="G30" i="279"/>
  <c r="I30" i="279"/>
  <c r="Y29" i="279"/>
  <c r="W29" i="279"/>
  <c r="S29" i="279"/>
  <c r="U29" i="279"/>
  <c r="K29" i="279"/>
  <c r="G29" i="279"/>
  <c r="I29" i="279"/>
  <c r="Y28" i="279"/>
  <c r="W28" i="279"/>
  <c r="S28" i="279"/>
  <c r="U28" i="279"/>
  <c r="K28" i="279"/>
  <c r="G28" i="279"/>
  <c r="I28" i="279"/>
  <c r="Y27" i="279"/>
  <c r="W27" i="279"/>
  <c r="S27" i="279"/>
  <c r="U27" i="279"/>
  <c r="Y26" i="279"/>
  <c r="W26" i="279"/>
  <c r="S26" i="279"/>
  <c r="U26" i="279"/>
  <c r="H26" i="279"/>
  <c r="Y25" i="279"/>
  <c r="W25" i="279"/>
  <c r="S25" i="279"/>
  <c r="U25" i="279"/>
  <c r="K25" i="279"/>
  <c r="G25" i="279"/>
  <c r="I25" i="279"/>
  <c r="Y24" i="279"/>
  <c r="W24" i="279"/>
  <c r="S24" i="279"/>
  <c r="U24" i="279"/>
  <c r="K24" i="279"/>
  <c r="G24" i="279"/>
  <c r="I24" i="279"/>
  <c r="Y23" i="279"/>
  <c r="W23" i="279"/>
  <c r="S23" i="279"/>
  <c r="U23" i="279"/>
  <c r="K23" i="279"/>
  <c r="G23" i="279"/>
  <c r="I23" i="279"/>
  <c r="Y22" i="279"/>
  <c r="W22" i="279"/>
  <c r="S22" i="279"/>
  <c r="U22" i="279"/>
  <c r="K22" i="279"/>
  <c r="G22" i="279"/>
  <c r="I22" i="279"/>
  <c r="Y21" i="279"/>
  <c r="W21" i="279"/>
  <c r="S21" i="279"/>
  <c r="U21" i="279"/>
  <c r="H21" i="279"/>
  <c r="H27" i="279"/>
  <c r="Y20" i="279"/>
  <c r="W20" i="279"/>
  <c r="S20" i="279"/>
  <c r="U20" i="279"/>
  <c r="K20" i="279"/>
  <c r="G20" i="279"/>
  <c r="I20" i="279"/>
  <c r="Y19" i="279"/>
  <c r="W19" i="279"/>
  <c r="S19" i="279"/>
  <c r="U19" i="279"/>
  <c r="K19" i="279"/>
  <c r="G19" i="279"/>
  <c r="I19" i="279"/>
  <c r="Y18" i="279"/>
  <c r="W18" i="279"/>
  <c r="S18" i="279"/>
  <c r="U18" i="279"/>
  <c r="K18" i="279"/>
  <c r="G18" i="279"/>
  <c r="I18" i="279"/>
  <c r="Y17" i="279"/>
  <c r="W17" i="279"/>
  <c r="S17" i="279"/>
  <c r="U17" i="279"/>
  <c r="K17" i="279"/>
  <c r="G17" i="279"/>
  <c r="I17" i="279"/>
  <c r="Y16" i="279"/>
  <c r="W16" i="279"/>
  <c r="S16" i="279"/>
  <c r="U16" i="279"/>
  <c r="K16" i="279"/>
  <c r="G16" i="279"/>
  <c r="I16" i="279"/>
  <c r="Y15" i="279"/>
  <c r="W15" i="279"/>
  <c r="S15" i="279"/>
  <c r="U15" i="279"/>
  <c r="K15" i="279"/>
  <c r="G15" i="279"/>
  <c r="I15" i="279"/>
  <c r="Y14" i="279"/>
  <c r="W14" i="279"/>
  <c r="S14" i="279"/>
  <c r="U14" i="279"/>
  <c r="K14" i="279"/>
  <c r="G14" i="279"/>
  <c r="I14" i="279"/>
  <c r="Y13" i="279"/>
  <c r="W13" i="279"/>
  <c r="S13" i="279"/>
  <c r="U13" i="279"/>
  <c r="K13" i="279"/>
  <c r="G13" i="279"/>
  <c r="I13" i="279"/>
  <c r="Y12" i="279"/>
  <c r="W12" i="279"/>
  <c r="U12" i="279"/>
  <c r="H12" i="279"/>
  <c r="Y11" i="279"/>
  <c r="W11" i="279"/>
  <c r="S11" i="279"/>
  <c r="U11" i="279"/>
  <c r="K11" i="279"/>
  <c r="G11" i="279"/>
  <c r="I11" i="279"/>
  <c r="Y10" i="279"/>
  <c r="W10" i="279"/>
  <c r="S10" i="279"/>
  <c r="U10" i="279"/>
  <c r="K10" i="279"/>
  <c r="G10" i="279"/>
  <c r="I10" i="279"/>
  <c r="Y9" i="279"/>
  <c r="W9" i="279"/>
  <c r="S9" i="279"/>
  <c r="U9" i="279"/>
  <c r="K9" i="279"/>
  <c r="G9" i="279"/>
  <c r="I9" i="279"/>
  <c r="Y8" i="279"/>
  <c r="S8" i="279"/>
  <c r="U8" i="279"/>
  <c r="K8" i="279"/>
  <c r="G8" i="279"/>
  <c r="I8" i="279"/>
  <c r="I31" i="279"/>
  <c r="H35" i="279"/>
  <c r="I34" i="279"/>
  <c r="I35" i="279"/>
  <c r="I12" i="279"/>
  <c r="K21" i="279"/>
  <c r="K26" i="279"/>
  <c r="K31" i="279"/>
  <c r="K12" i="279"/>
  <c r="U44" i="279"/>
  <c r="P46" i="279"/>
  <c r="U46" i="279"/>
  <c r="P47" i="279"/>
  <c r="P50" i="279"/>
  <c r="U50" i="279"/>
  <c r="W44" i="279"/>
  <c r="U52" i="279"/>
  <c r="U54" i="279"/>
  <c r="Y44" i="279"/>
  <c r="U53" i="279"/>
  <c r="D48" i="279"/>
  <c r="I26" i="279"/>
  <c r="K37" i="279"/>
  <c r="I21" i="279"/>
  <c r="I27" i="279"/>
  <c r="K27" i="279"/>
  <c r="I52" i="279"/>
  <c r="D46" i="279"/>
  <c r="I46" i="279"/>
  <c r="D45" i="279"/>
  <c r="I45" i="279"/>
  <c r="D44" i="279"/>
  <c r="I44" i="279"/>
  <c r="D47" i="279"/>
  <c r="I47" i="279"/>
  <c r="I48" i="279"/>
  <c r="D50" i="279"/>
  <c r="I49" i="279"/>
  <c r="T61" i="276"/>
  <c r="Y60" i="276"/>
  <c r="W60" i="276"/>
  <c r="S60" i="276"/>
  <c r="U60" i="276"/>
  <c r="Y59" i="276"/>
  <c r="W59" i="276"/>
  <c r="S59" i="276"/>
  <c r="U59" i="276"/>
  <c r="Y58" i="276"/>
  <c r="W58" i="276"/>
  <c r="S58" i="276"/>
  <c r="U58" i="276"/>
  <c r="Y57" i="276"/>
  <c r="W57" i="276"/>
  <c r="S57" i="276"/>
  <c r="U57" i="276"/>
  <c r="Y56" i="276"/>
  <c r="W56" i="276"/>
  <c r="S56" i="276"/>
  <c r="U56" i="276"/>
  <c r="Y55" i="276"/>
  <c r="W55" i="276"/>
  <c r="S55" i="276"/>
  <c r="U55" i="276"/>
  <c r="Y54" i="276"/>
  <c r="W54" i="276"/>
  <c r="S54" i="276"/>
  <c r="U54" i="276"/>
  <c r="Y53" i="276"/>
  <c r="W53" i="276"/>
  <c r="S53" i="276"/>
  <c r="U53" i="276"/>
  <c r="Y52" i="276"/>
  <c r="W52" i="276"/>
  <c r="S52" i="276"/>
  <c r="U52" i="276"/>
  <c r="Y51" i="276"/>
  <c r="W51" i="276"/>
  <c r="S51" i="276"/>
  <c r="U51" i="276"/>
  <c r="Y50" i="276"/>
  <c r="W50" i="276"/>
  <c r="S50" i="276"/>
  <c r="U50" i="276"/>
  <c r="Y49" i="276"/>
  <c r="W49" i="276"/>
  <c r="S49" i="276"/>
  <c r="U49" i="276"/>
  <c r="Y48" i="276"/>
  <c r="W48" i="276"/>
  <c r="S48" i="276"/>
  <c r="U48" i="276"/>
  <c r="K48" i="276"/>
  <c r="Y47" i="276"/>
  <c r="W47" i="276"/>
  <c r="S47" i="276"/>
  <c r="U47" i="276"/>
  <c r="K47" i="276"/>
  <c r="K49" i="276"/>
  <c r="H47" i="276"/>
  <c r="Y46" i="276"/>
  <c r="W46" i="276"/>
  <c r="S46" i="276"/>
  <c r="U46" i="276"/>
  <c r="G46" i="276"/>
  <c r="I46" i="276"/>
  <c r="Y45" i="276"/>
  <c r="W45" i="276"/>
  <c r="S45" i="276"/>
  <c r="U45" i="276"/>
  <c r="K45" i="276"/>
  <c r="G45" i="276"/>
  <c r="I45" i="276"/>
  <c r="Y44" i="276"/>
  <c r="W44" i="276"/>
  <c r="S44" i="276"/>
  <c r="U44" i="276"/>
  <c r="K44" i="276"/>
  <c r="H44" i="276"/>
  <c r="Y43" i="276"/>
  <c r="W43" i="276"/>
  <c r="S43" i="276"/>
  <c r="U43" i="276"/>
  <c r="K43" i="276"/>
  <c r="K46" i="276"/>
  <c r="G43" i="276"/>
  <c r="I43" i="276"/>
  <c r="Y42" i="276"/>
  <c r="W42" i="276"/>
  <c r="S42" i="276"/>
  <c r="U42" i="276"/>
  <c r="G42" i="276"/>
  <c r="I42" i="276"/>
  <c r="Y41" i="276"/>
  <c r="W41" i="276"/>
  <c r="S41" i="276"/>
  <c r="U41" i="276"/>
  <c r="G41" i="276"/>
  <c r="I41" i="276"/>
  <c r="I44" i="276"/>
  <c r="Y40" i="276"/>
  <c r="W40" i="276"/>
  <c r="S40" i="276"/>
  <c r="U40" i="276"/>
  <c r="K40" i="276"/>
  <c r="Y39" i="276"/>
  <c r="W39" i="276"/>
  <c r="S39" i="276"/>
  <c r="U39" i="276"/>
  <c r="K39" i="276"/>
  <c r="H39" i="276"/>
  <c r="Y38" i="276"/>
  <c r="W38" i="276"/>
  <c r="S38" i="276"/>
  <c r="U38" i="276"/>
  <c r="K38" i="276"/>
  <c r="K41" i="276"/>
  <c r="G38" i="276"/>
  <c r="I38" i="276"/>
  <c r="U37" i="276"/>
  <c r="G37" i="276"/>
  <c r="I37" i="276"/>
  <c r="U36" i="276"/>
  <c r="G36" i="276"/>
  <c r="I36" i="276"/>
  <c r="Y35" i="276"/>
  <c r="W35" i="276"/>
  <c r="S35" i="276"/>
  <c r="U35" i="276"/>
  <c r="H35" i="276"/>
  <c r="H40" i="276"/>
  <c r="Y34" i="276"/>
  <c r="W34" i="276"/>
  <c r="S34" i="276"/>
  <c r="U34" i="276"/>
  <c r="K34" i="276"/>
  <c r="G34" i="276"/>
  <c r="I34" i="276"/>
  <c r="Y33" i="276"/>
  <c r="W33" i="276"/>
  <c r="S33" i="276"/>
  <c r="U33" i="276"/>
  <c r="K33" i="276"/>
  <c r="G33" i="276"/>
  <c r="I33" i="276"/>
  <c r="Y32" i="276"/>
  <c r="W32" i="276"/>
  <c r="S32" i="276"/>
  <c r="U32" i="276"/>
  <c r="K32" i="276"/>
  <c r="K35" i="276"/>
  <c r="K42" i="276"/>
  <c r="G32" i="276"/>
  <c r="I32" i="276"/>
  <c r="Y31" i="276"/>
  <c r="W31" i="276"/>
  <c r="S31" i="276"/>
  <c r="U31" i="276"/>
  <c r="Y30" i="276"/>
  <c r="W30" i="276"/>
  <c r="S30" i="276"/>
  <c r="U30" i="276"/>
  <c r="H30" i="276"/>
  <c r="Y29" i="276"/>
  <c r="W29" i="276"/>
  <c r="S29" i="276"/>
  <c r="U29" i="276"/>
  <c r="K29" i="276"/>
  <c r="G29" i="276"/>
  <c r="I29" i="276"/>
  <c r="Y28" i="276"/>
  <c r="W28" i="276"/>
  <c r="S28" i="276"/>
  <c r="U28" i="276"/>
  <c r="K28" i="276"/>
  <c r="G28" i="276"/>
  <c r="I28" i="276"/>
  <c r="Y27" i="276"/>
  <c r="W27" i="276"/>
  <c r="S27" i="276"/>
  <c r="U27" i="276"/>
  <c r="K27" i="276"/>
  <c r="G27" i="276"/>
  <c r="I27" i="276"/>
  <c r="Y26" i="276"/>
  <c r="W26" i="276"/>
  <c r="S26" i="276"/>
  <c r="U26" i="276"/>
  <c r="K26" i="276"/>
  <c r="G26" i="276"/>
  <c r="I26" i="276"/>
  <c r="Y25" i="276"/>
  <c r="W25" i="276"/>
  <c r="S25" i="276"/>
  <c r="U25" i="276"/>
  <c r="K25" i="276"/>
  <c r="K30" i="276"/>
  <c r="G25" i="276"/>
  <c r="I25" i="276"/>
  <c r="Y24" i="276"/>
  <c r="W24" i="276"/>
  <c r="S24" i="276"/>
  <c r="U24" i="276"/>
  <c r="H24" i="276"/>
  <c r="H31" i="276"/>
  <c r="Y23" i="276"/>
  <c r="W23" i="276"/>
  <c r="S23" i="276"/>
  <c r="U23" i="276"/>
  <c r="K23" i="276"/>
  <c r="G23" i="276"/>
  <c r="I23" i="276"/>
  <c r="Y22" i="276"/>
  <c r="W22" i="276"/>
  <c r="S22" i="276"/>
  <c r="U22" i="276"/>
  <c r="K22" i="276"/>
  <c r="G22" i="276"/>
  <c r="I22" i="276"/>
  <c r="Y21" i="276"/>
  <c r="W21" i="276"/>
  <c r="S21" i="276"/>
  <c r="U21" i="276"/>
  <c r="K21" i="276"/>
  <c r="G21" i="276"/>
  <c r="I21" i="276"/>
  <c r="Y20" i="276"/>
  <c r="W20" i="276"/>
  <c r="S20" i="276"/>
  <c r="U20" i="276"/>
  <c r="K20" i="276"/>
  <c r="K19" i="276"/>
  <c r="K24" i="276"/>
  <c r="G20" i="276"/>
  <c r="I20" i="276"/>
  <c r="Y19" i="276"/>
  <c r="W19" i="276"/>
  <c r="S19" i="276"/>
  <c r="U19" i="276"/>
  <c r="G19" i="276"/>
  <c r="I19" i="276"/>
  <c r="I24" i="276"/>
  <c r="Y18" i="276"/>
  <c r="W18" i="276"/>
  <c r="S18" i="276"/>
  <c r="U18" i="276"/>
  <c r="H12" i="276"/>
  <c r="H17" i="276"/>
  <c r="H18" i="276"/>
  <c r="H48" i="276"/>
  <c r="Y17" i="276"/>
  <c r="W17" i="276"/>
  <c r="S17" i="276"/>
  <c r="U17" i="276"/>
  <c r="Y16" i="276"/>
  <c r="W16" i="276"/>
  <c r="S16" i="276"/>
  <c r="U16" i="276"/>
  <c r="K16" i="276"/>
  <c r="G16" i="276"/>
  <c r="I16" i="276"/>
  <c r="Y15" i="276"/>
  <c r="W15" i="276"/>
  <c r="S15" i="276"/>
  <c r="U15" i="276"/>
  <c r="K15" i="276"/>
  <c r="G15" i="276"/>
  <c r="I15" i="276"/>
  <c r="Y14" i="276"/>
  <c r="W14" i="276"/>
  <c r="S14" i="276"/>
  <c r="U14" i="276"/>
  <c r="K14" i="276"/>
  <c r="G14" i="276"/>
  <c r="I14" i="276"/>
  <c r="Y13" i="276"/>
  <c r="W13" i="276"/>
  <c r="S13" i="276"/>
  <c r="U13" i="276"/>
  <c r="K13" i="276"/>
  <c r="K17" i="276"/>
  <c r="G13" i="276"/>
  <c r="I13" i="276"/>
  <c r="I17" i="276"/>
  <c r="Y12" i="276"/>
  <c r="W12" i="276"/>
  <c r="U12" i="276"/>
  <c r="Y11" i="276"/>
  <c r="W11" i="276"/>
  <c r="S11" i="276"/>
  <c r="U11" i="276"/>
  <c r="K11" i="276"/>
  <c r="G11" i="276"/>
  <c r="I11" i="276"/>
  <c r="Y10" i="276"/>
  <c r="W10" i="276"/>
  <c r="S10" i="276"/>
  <c r="U10" i="276"/>
  <c r="K10" i="276"/>
  <c r="G10" i="276"/>
  <c r="I10" i="276"/>
  <c r="Y9" i="276"/>
  <c r="W9" i="276"/>
  <c r="S9" i="276"/>
  <c r="U9" i="276"/>
  <c r="K9" i="276"/>
  <c r="G9" i="276"/>
  <c r="I9" i="276"/>
  <c r="Y8" i="276"/>
  <c r="W8" i="276"/>
  <c r="S8" i="276"/>
  <c r="U8" i="276"/>
  <c r="K8" i="276"/>
  <c r="K12" i="276"/>
  <c r="K18" i="276"/>
  <c r="G8" i="276"/>
  <c r="I8" i="276"/>
  <c r="U37" i="274"/>
  <c r="U36" i="274"/>
  <c r="Y61" i="276"/>
  <c r="U70" i="276"/>
  <c r="W61" i="276"/>
  <c r="U69" i="276"/>
  <c r="U61" i="276"/>
  <c r="D64" i="276"/>
  <c r="I64" i="276"/>
  <c r="D65" i="276"/>
  <c r="I47" i="276"/>
  <c r="I65" i="276"/>
  <c r="K31" i="276"/>
  <c r="I35" i="276"/>
  <c r="I39" i="276"/>
  <c r="K50" i="276"/>
  <c r="I69" i="276"/>
  <c r="I12" i="276"/>
  <c r="I18" i="276"/>
  <c r="I30" i="276"/>
  <c r="I31" i="276"/>
  <c r="U71" i="276"/>
  <c r="D62" i="276"/>
  <c r="I62" i="276"/>
  <c r="D61" i="276"/>
  <c r="I40" i="276"/>
  <c r="I48" i="276"/>
  <c r="I61" i="276"/>
  <c r="P63" i="276"/>
  <c r="U63" i="276"/>
  <c r="P64" i="276"/>
  <c r="D63" i="276"/>
  <c r="I63" i="276"/>
  <c r="I66" i="276"/>
  <c r="D67" i="276"/>
  <c r="P67" i="276"/>
  <c r="U67" i="276"/>
  <c r="T59" i="275"/>
  <c r="Y58" i="275"/>
  <c r="W58" i="275"/>
  <c r="S58" i="275"/>
  <c r="U58" i="275"/>
  <c r="Y57" i="275"/>
  <c r="W57" i="275"/>
  <c r="S57" i="275"/>
  <c r="U57" i="275"/>
  <c r="Y56" i="275"/>
  <c r="W56" i="275"/>
  <c r="S56" i="275"/>
  <c r="U56" i="275"/>
  <c r="Y55" i="275"/>
  <c r="W55" i="275"/>
  <c r="S55" i="275"/>
  <c r="U55" i="275"/>
  <c r="Y54" i="275"/>
  <c r="W54" i="275"/>
  <c r="S54" i="275"/>
  <c r="U54" i="275"/>
  <c r="Y53" i="275"/>
  <c r="W53" i="275"/>
  <c r="S53" i="275"/>
  <c r="U53" i="275"/>
  <c r="Y52" i="275"/>
  <c r="W52" i="275"/>
  <c r="S52" i="275"/>
  <c r="U52" i="275"/>
  <c r="Y51" i="275"/>
  <c r="W51" i="275"/>
  <c r="S51" i="275"/>
  <c r="U51" i="275"/>
  <c r="Y50" i="275"/>
  <c r="W50" i="275"/>
  <c r="S50" i="275"/>
  <c r="U50" i="275"/>
  <c r="Y49" i="275"/>
  <c r="W49" i="275"/>
  <c r="S49" i="275"/>
  <c r="U49" i="275"/>
  <c r="Y48" i="275"/>
  <c r="W48" i="275"/>
  <c r="S48" i="275"/>
  <c r="U48" i="275"/>
  <c r="Y47" i="275"/>
  <c r="W47" i="275"/>
  <c r="S47" i="275"/>
  <c r="U47" i="275"/>
  <c r="K45" i="275"/>
  <c r="K46" i="275"/>
  <c r="K47" i="275"/>
  <c r="H47" i="275"/>
  <c r="Y46" i="275"/>
  <c r="W46" i="275"/>
  <c r="S46" i="275"/>
  <c r="U46" i="275"/>
  <c r="G46" i="275"/>
  <c r="I46" i="275"/>
  <c r="Y45" i="275"/>
  <c r="W45" i="275"/>
  <c r="S45" i="275"/>
  <c r="U45" i="275"/>
  <c r="G45" i="275"/>
  <c r="I45" i="275"/>
  <c r="Y44" i="275"/>
  <c r="W44" i="275"/>
  <c r="S44" i="275"/>
  <c r="U44" i="275"/>
  <c r="H44" i="275"/>
  <c r="Y43" i="275"/>
  <c r="W43" i="275"/>
  <c r="S43" i="275"/>
  <c r="U43" i="275"/>
  <c r="K43" i="275"/>
  <c r="G43" i="275"/>
  <c r="I43" i="275"/>
  <c r="Y42" i="275"/>
  <c r="W42" i="275"/>
  <c r="S42" i="275"/>
  <c r="U42" i="275"/>
  <c r="K42" i="275"/>
  <c r="G42" i="275"/>
  <c r="I42" i="275"/>
  <c r="Y41" i="275"/>
  <c r="W41" i="275"/>
  <c r="S41" i="275"/>
  <c r="U41" i="275"/>
  <c r="K41" i="275"/>
  <c r="K44" i="275"/>
  <c r="G41" i="275"/>
  <c r="I41" i="275"/>
  <c r="I44" i="275"/>
  <c r="Y40" i="275"/>
  <c r="W40" i="275"/>
  <c r="S40" i="275"/>
  <c r="U40" i="275"/>
  <c r="Y39" i="275"/>
  <c r="W39" i="275"/>
  <c r="S39" i="275"/>
  <c r="U39" i="275"/>
  <c r="K36" i="275"/>
  <c r="K37" i="275"/>
  <c r="K38" i="275"/>
  <c r="K39" i="275"/>
  <c r="H39" i="275"/>
  <c r="Y38" i="275"/>
  <c r="W38" i="275"/>
  <c r="S38" i="275"/>
  <c r="U38" i="275"/>
  <c r="G38" i="275"/>
  <c r="I38" i="275"/>
  <c r="Y37" i="275"/>
  <c r="W37" i="275"/>
  <c r="S37" i="275"/>
  <c r="U37" i="275"/>
  <c r="G37" i="275"/>
  <c r="I37" i="275"/>
  <c r="Y36" i="275"/>
  <c r="W36" i="275"/>
  <c r="S36" i="275"/>
  <c r="U36" i="275"/>
  <c r="G36" i="275"/>
  <c r="I36" i="275"/>
  <c r="I39" i="275"/>
  <c r="Y35" i="275"/>
  <c r="W35" i="275"/>
  <c r="S35" i="275"/>
  <c r="U35" i="275"/>
  <c r="K32" i="275"/>
  <c r="K33" i="275"/>
  <c r="K34" i="275"/>
  <c r="K35" i="275"/>
  <c r="K40" i="275"/>
  <c r="H35" i="275"/>
  <c r="H40" i="275"/>
  <c r="Y34" i="275"/>
  <c r="W34" i="275"/>
  <c r="S34" i="275"/>
  <c r="U34" i="275"/>
  <c r="G34" i="275"/>
  <c r="I34" i="275"/>
  <c r="Y33" i="275"/>
  <c r="W33" i="275"/>
  <c r="S33" i="275"/>
  <c r="U33" i="275"/>
  <c r="G33" i="275"/>
  <c r="I33" i="275"/>
  <c r="Y32" i="275"/>
  <c r="W32" i="275"/>
  <c r="S32" i="275"/>
  <c r="U32" i="275"/>
  <c r="G32" i="275"/>
  <c r="I32" i="275"/>
  <c r="I35" i="275"/>
  <c r="I40" i="275"/>
  <c r="Y31" i="275"/>
  <c r="W31" i="275"/>
  <c r="S31" i="275"/>
  <c r="U31" i="275"/>
  <c r="H24" i="275"/>
  <c r="H30" i="275"/>
  <c r="H31" i="275"/>
  <c r="Y30" i="275"/>
  <c r="W30" i="275"/>
  <c r="S30" i="275"/>
  <c r="U30" i="275"/>
  <c r="Y29" i="275"/>
  <c r="W29" i="275"/>
  <c r="S29" i="275"/>
  <c r="U29" i="275"/>
  <c r="K29" i="275"/>
  <c r="G29" i="275"/>
  <c r="I29" i="275"/>
  <c r="Y28" i="275"/>
  <c r="W28" i="275"/>
  <c r="S28" i="275"/>
  <c r="U28" i="275"/>
  <c r="K28" i="275"/>
  <c r="G28" i="275"/>
  <c r="I28" i="275"/>
  <c r="Y27" i="275"/>
  <c r="W27" i="275"/>
  <c r="S27" i="275"/>
  <c r="U27" i="275"/>
  <c r="K27" i="275"/>
  <c r="G27" i="275"/>
  <c r="I27" i="275"/>
  <c r="Y26" i="275"/>
  <c r="W26" i="275"/>
  <c r="S26" i="275"/>
  <c r="U26" i="275"/>
  <c r="K26" i="275"/>
  <c r="G26" i="275"/>
  <c r="I26" i="275"/>
  <c r="Y25" i="275"/>
  <c r="W25" i="275"/>
  <c r="S25" i="275"/>
  <c r="U25" i="275"/>
  <c r="K25" i="275"/>
  <c r="K30" i="275"/>
  <c r="G25" i="275"/>
  <c r="I25" i="275"/>
  <c r="I30" i="275"/>
  <c r="Y24" i="275"/>
  <c r="W24" i="275"/>
  <c r="S24" i="275"/>
  <c r="U24" i="275"/>
  <c r="Y23" i="275"/>
  <c r="W23" i="275"/>
  <c r="S23" i="275"/>
  <c r="U23" i="275"/>
  <c r="K23" i="275"/>
  <c r="G23" i="275"/>
  <c r="I23" i="275"/>
  <c r="Y22" i="275"/>
  <c r="W22" i="275"/>
  <c r="S22" i="275"/>
  <c r="U22" i="275"/>
  <c r="K22" i="275"/>
  <c r="G22" i="275"/>
  <c r="I22" i="275"/>
  <c r="Y21" i="275"/>
  <c r="W21" i="275"/>
  <c r="S21" i="275"/>
  <c r="U21" i="275"/>
  <c r="K21" i="275"/>
  <c r="G21" i="275"/>
  <c r="I21" i="275"/>
  <c r="Y20" i="275"/>
  <c r="W20" i="275"/>
  <c r="S20" i="275"/>
  <c r="U20" i="275"/>
  <c r="K20" i="275"/>
  <c r="G20" i="275"/>
  <c r="I20" i="275"/>
  <c r="Y19" i="275"/>
  <c r="W19" i="275"/>
  <c r="S19" i="275"/>
  <c r="U19" i="275"/>
  <c r="K19" i="275"/>
  <c r="K24" i="275"/>
  <c r="G19" i="275"/>
  <c r="I19" i="275"/>
  <c r="I24" i="275"/>
  <c r="Y18" i="275"/>
  <c r="W18" i="275"/>
  <c r="S18" i="275"/>
  <c r="U18" i="275"/>
  <c r="Y17" i="275"/>
  <c r="W17" i="275"/>
  <c r="S17" i="275"/>
  <c r="U17" i="275"/>
  <c r="H17" i="275"/>
  <c r="Y16" i="275"/>
  <c r="W16" i="275"/>
  <c r="S16" i="275"/>
  <c r="U16" i="275"/>
  <c r="K16" i="275"/>
  <c r="G16" i="275"/>
  <c r="I16" i="275"/>
  <c r="Y15" i="275"/>
  <c r="W15" i="275"/>
  <c r="S15" i="275"/>
  <c r="U15" i="275"/>
  <c r="K15" i="275"/>
  <c r="G15" i="275"/>
  <c r="I15" i="275"/>
  <c r="Y14" i="275"/>
  <c r="W14" i="275"/>
  <c r="S14" i="275"/>
  <c r="U14" i="275"/>
  <c r="K14" i="275"/>
  <c r="G14" i="275"/>
  <c r="I14" i="275"/>
  <c r="Y13" i="275"/>
  <c r="W13" i="275"/>
  <c r="S13" i="275"/>
  <c r="U13" i="275"/>
  <c r="K13" i="275"/>
  <c r="K17" i="275"/>
  <c r="G13" i="275"/>
  <c r="I13" i="275"/>
  <c r="I17" i="275"/>
  <c r="Y12" i="275"/>
  <c r="W12" i="275"/>
  <c r="U12" i="275"/>
  <c r="H12" i="275"/>
  <c r="H18" i="275"/>
  <c r="H48" i="275"/>
  <c r="Y11" i="275"/>
  <c r="W11" i="275"/>
  <c r="S11" i="275"/>
  <c r="U11" i="275"/>
  <c r="K11" i="275"/>
  <c r="G11" i="275"/>
  <c r="I11" i="275"/>
  <c r="Y10" i="275"/>
  <c r="W10" i="275"/>
  <c r="S10" i="275"/>
  <c r="U10" i="275"/>
  <c r="K10" i="275"/>
  <c r="G10" i="275"/>
  <c r="I10" i="275"/>
  <c r="Y9" i="275"/>
  <c r="W9" i="275"/>
  <c r="S9" i="275"/>
  <c r="U9" i="275"/>
  <c r="K9" i="275"/>
  <c r="G9" i="275"/>
  <c r="I9" i="275"/>
  <c r="Y8" i="275"/>
  <c r="W8" i="275"/>
  <c r="W59" i="275"/>
  <c r="U67" i="275"/>
  <c r="S8" i="275"/>
  <c r="U8" i="275"/>
  <c r="K8" i="275"/>
  <c r="K12" i="275"/>
  <c r="K18" i="275"/>
  <c r="G8" i="275"/>
  <c r="I8" i="275"/>
  <c r="I12" i="275"/>
  <c r="I18" i="275"/>
  <c r="Y59" i="275"/>
  <c r="U68" i="275"/>
  <c r="D63" i="275"/>
  <c r="I63" i="275"/>
  <c r="D65" i="275"/>
  <c r="I47" i="275"/>
  <c r="I65" i="275"/>
  <c r="U59" i="275"/>
  <c r="D61" i="275"/>
  <c r="I61" i="275"/>
  <c r="I31" i="275"/>
  <c r="I48" i="275"/>
  <c r="D64" i="275"/>
  <c r="I64" i="275"/>
  <c r="K31" i="275"/>
  <c r="K48" i="275"/>
  <c r="I69" i="275"/>
  <c r="U69" i="275"/>
  <c r="D67" i="275"/>
  <c r="D62" i="275"/>
  <c r="I62" i="275"/>
  <c r="I66" i="275"/>
  <c r="P61" i="275"/>
  <c r="U61" i="275"/>
  <c r="P62" i="275"/>
  <c r="P65" i="275"/>
  <c r="U65" i="275"/>
  <c r="G8" i="274"/>
  <c r="I8" i="274"/>
  <c r="K8" i="274"/>
  <c r="S8" i="274"/>
  <c r="U8" i="274"/>
  <c r="W8" i="274"/>
  <c r="Y8" i="274"/>
  <c r="G9" i="274"/>
  <c r="I9" i="274"/>
  <c r="K9" i="274"/>
  <c r="S9" i="274"/>
  <c r="U9" i="274"/>
  <c r="W9" i="274"/>
  <c r="Y9" i="274"/>
  <c r="G10" i="274"/>
  <c r="I10" i="274"/>
  <c r="K10" i="274"/>
  <c r="S10" i="274"/>
  <c r="U10" i="274"/>
  <c r="W10" i="274"/>
  <c r="Y10" i="274"/>
  <c r="G11" i="274"/>
  <c r="I11" i="274"/>
  <c r="K11" i="274"/>
  <c r="S11" i="274"/>
  <c r="U11" i="274"/>
  <c r="W11" i="274"/>
  <c r="Y11" i="274"/>
  <c r="H12" i="274"/>
  <c r="U12" i="274"/>
  <c r="W12" i="274"/>
  <c r="Y12" i="274"/>
  <c r="G13" i="274"/>
  <c r="I13" i="274"/>
  <c r="K13" i="274"/>
  <c r="S13" i="274"/>
  <c r="U13" i="274"/>
  <c r="W13" i="274"/>
  <c r="Y13" i="274"/>
  <c r="G14" i="274"/>
  <c r="I14" i="274"/>
  <c r="K14" i="274"/>
  <c r="S14" i="274"/>
  <c r="U14" i="274"/>
  <c r="W14" i="274"/>
  <c r="Y14" i="274"/>
  <c r="G15" i="274"/>
  <c r="I15" i="274"/>
  <c r="K15" i="274"/>
  <c r="S15" i="274"/>
  <c r="U15" i="274"/>
  <c r="W15" i="274"/>
  <c r="Y15" i="274"/>
  <c r="G16" i="274"/>
  <c r="I16" i="274"/>
  <c r="K16" i="274"/>
  <c r="S16" i="274"/>
  <c r="U16" i="274"/>
  <c r="W16" i="274"/>
  <c r="Y16" i="274"/>
  <c r="H17" i="274"/>
  <c r="S17" i="274"/>
  <c r="U17" i="274"/>
  <c r="W17" i="274"/>
  <c r="Y17" i="274"/>
  <c r="H18" i="274"/>
  <c r="S18" i="274"/>
  <c r="U18" i="274"/>
  <c r="W18" i="274"/>
  <c r="Y18" i="274"/>
  <c r="G19" i="274"/>
  <c r="I19" i="274"/>
  <c r="K19" i="274"/>
  <c r="S19" i="274"/>
  <c r="U19" i="274"/>
  <c r="W19" i="274"/>
  <c r="Y19" i="274"/>
  <c r="G20" i="274"/>
  <c r="I20" i="274"/>
  <c r="K20" i="274"/>
  <c r="K21" i="274"/>
  <c r="K22" i="274"/>
  <c r="K23" i="274"/>
  <c r="K24" i="274"/>
  <c r="S20" i="274"/>
  <c r="U20" i="274"/>
  <c r="W20" i="274"/>
  <c r="Y20" i="274"/>
  <c r="G21" i="274"/>
  <c r="I21" i="274"/>
  <c r="S21" i="274"/>
  <c r="U21" i="274"/>
  <c r="W21" i="274"/>
  <c r="Y21" i="274"/>
  <c r="G22" i="274"/>
  <c r="I22" i="274"/>
  <c r="S22" i="274"/>
  <c r="U22" i="274"/>
  <c r="W22" i="274"/>
  <c r="Y22" i="274"/>
  <c r="G23" i="274"/>
  <c r="I23" i="274"/>
  <c r="S23" i="274"/>
  <c r="U23" i="274"/>
  <c r="W23" i="274"/>
  <c r="Y23" i="274"/>
  <c r="H24" i="274"/>
  <c r="S24" i="274"/>
  <c r="U24" i="274"/>
  <c r="W24" i="274"/>
  <c r="Y24" i="274"/>
  <c r="G25" i="274"/>
  <c r="I25" i="274"/>
  <c r="K25" i="274"/>
  <c r="S25" i="274"/>
  <c r="U25" i="274"/>
  <c r="W25" i="274"/>
  <c r="Y25" i="274"/>
  <c r="G26" i="274"/>
  <c r="I26" i="274"/>
  <c r="K26" i="274"/>
  <c r="S26" i="274"/>
  <c r="U26" i="274"/>
  <c r="W26" i="274"/>
  <c r="Y26" i="274"/>
  <c r="G27" i="274"/>
  <c r="I27" i="274"/>
  <c r="K27" i="274"/>
  <c r="S27" i="274"/>
  <c r="U27" i="274"/>
  <c r="W27" i="274"/>
  <c r="Y27" i="274"/>
  <c r="G28" i="274"/>
  <c r="I28" i="274"/>
  <c r="K28" i="274"/>
  <c r="S28" i="274"/>
  <c r="U28" i="274"/>
  <c r="W28" i="274"/>
  <c r="Y28" i="274"/>
  <c r="G29" i="274"/>
  <c r="I29" i="274"/>
  <c r="K29" i="274"/>
  <c r="S29" i="274"/>
  <c r="U29" i="274"/>
  <c r="W29" i="274"/>
  <c r="Y29" i="274"/>
  <c r="H30" i="274"/>
  <c r="S30" i="274"/>
  <c r="U30" i="274"/>
  <c r="W30" i="274"/>
  <c r="Y30" i="274"/>
  <c r="S31" i="274"/>
  <c r="U31" i="274"/>
  <c r="W31" i="274"/>
  <c r="Y31" i="274"/>
  <c r="G32" i="274"/>
  <c r="I32" i="274"/>
  <c r="K32" i="274"/>
  <c r="S32" i="274"/>
  <c r="U32" i="274"/>
  <c r="W32" i="274"/>
  <c r="Y32" i="274"/>
  <c r="G33" i="274"/>
  <c r="I33" i="274"/>
  <c r="K33" i="274"/>
  <c r="S33" i="274"/>
  <c r="U33" i="274"/>
  <c r="W33" i="274"/>
  <c r="Y33" i="274"/>
  <c r="G34" i="274"/>
  <c r="I34" i="274"/>
  <c r="K34" i="274"/>
  <c r="S34" i="274"/>
  <c r="U34" i="274"/>
  <c r="W34" i="274"/>
  <c r="Y34" i="274"/>
  <c r="H35" i="274"/>
  <c r="S35" i="274"/>
  <c r="U35" i="274"/>
  <c r="W35" i="274"/>
  <c r="Y35" i="274"/>
  <c r="G36" i="274"/>
  <c r="I36" i="274"/>
  <c r="K38" i="274"/>
  <c r="S38" i="274"/>
  <c r="U38" i="274"/>
  <c r="W38" i="274"/>
  <c r="Y38" i="274"/>
  <c r="G37" i="274"/>
  <c r="I37" i="274"/>
  <c r="K39" i="274"/>
  <c r="S39" i="274"/>
  <c r="U39" i="274"/>
  <c r="W39" i="274"/>
  <c r="Y39" i="274"/>
  <c r="G38" i="274"/>
  <c r="I38" i="274"/>
  <c r="K40" i="274"/>
  <c r="S40" i="274"/>
  <c r="U40" i="274"/>
  <c r="W40" i="274"/>
  <c r="Y40" i="274"/>
  <c r="H39" i="274"/>
  <c r="S41" i="274"/>
  <c r="U41" i="274"/>
  <c r="W41" i="274"/>
  <c r="Y41" i="274"/>
  <c r="S42" i="274"/>
  <c r="U42" i="274"/>
  <c r="W42" i="274"/>
  <c r="Y42" i="274"/>
  <c r="G41" i="274"/>
  <c r="I41" i="274"/>
  <c r="K43" i="274"/>
  <c r="S43" i="274"/>
  <c r="U43" i="274"/>
  <c r="W43" i="274"/>
  <c r="Y43" i="274"/>
  <c r="G42" i="274"/>
  <c r="I42" i="274"/>
  <c r="K44" i="274"/>
  <c r="S44" i="274"/>
  <c r="U44" i="274"/>
  <c r="W44" i="274"/>
  <c r="Y44" i="274"/>
  <c r="G43" i="274"/>
  <c r="I43" i="274"/>
  <c r="K45" i="274"/>
  <c r="S45" i="274"/>
  <c r="U45" i="274"/>
  <c r="W45" i="274"/>
  <c r="Y45" i="274"/>
  <c r="H44" i="274"/>
  <c r="K46" i="274"/>
  <c r="S46" i="274"/>
  <c r="U46" i="274"/>
  <c r="W46" i="274"/>
  <c r="Y46" i="274"/>
  <c r="G45" i="274"/>
  <c r="I45" i="274"/>
  <c r="K47" i="274"/>
  <c r="S47" i="274"/>
  <c r="U47" i="274"/>
  <c r="W47" i="274"/>
  <c r="Y47" i="274"/>
  <c r="G46" i="274"/>
  <c r="I46" i="274"/>
  <c r="K48" i="274"/>
  <c r="S48" i="274"/>
  <c r="U48" i="274"/>
  <c r="W48" i="274"/>
  <c r="Y48" i="274"/>
  <c r="H47" i="274"/>
  <c r="K49" i="274"/>
  <c r="S49" i="274"/>
  <c r="U49" i="274"/>
  <c r="W49" i="274"/>
  <c r="Y49" i="274"/>
  <c r="S50" i="274"/>
  <c r="U50" i="274"/>
  <c r="W50" i="274"/>
  <c r="Y50" i="274"/>
  <c r="S51" i="274"/>
  <c r="U51" i="274"/>
  <c r="W51" i="274"/>
  <c r="Y51" i="274"/>
  <c r="S52" i="274"/>
  <c r="U52" i="274"/>
  <c r="W52" i="274"/>
  <c r="Y52" i="274"/>
  <c r="S53" i="274"/>
  <c r="U53" i="274"/>
  <c r="W53" i="274"/>
  <c r="Y53" i="274"/>
  <c r="S54" i="274"/>
  <c r="U54" i="274"/>
  <c r="W54" i="274"/>
  <c r="Y54" i="274"/>
  <c r="S55" i="274"/>
  <c r="U55" i="274"/>
  <c r="W55" i="274"/>
  <c r="Y55" i="274"/>
  <c r="S56" i="274"/>
  <c r="U56" i="274"/>
  <c r="W56" i="274"/>
  <c r="Y56" i="274"/>
  <c r="S57" i="274"/>
  <c r="U57" i="274"/>
  <c r="W57" i="274"/>
  <c r="Y57" i="274"/>
  <c r="S58" i="274"/>
  <c r="U58" i="274"/>
  <c r="W58" i="274"/>
  <c r="Y58" i="274"/>
  <c r="S59" i="274"/>
  <c r="U59" i="274"/>
  <c r="W59" i="274"/>
  <c r="Y59" i="274"/>
  <c r="S60" i="274"/>
  <c r="U60" i="274"/>
  <c r="W60" i="274"/>
  <c r="Y60" i="274"/>
  <c r="T61" i="274"/>
  <c r="K17" i="274"/>
  <c r="K12" i="274"/>
  <c r="K35" i="274"/>
  <c r="Y61" i="274"/>
  <c r="U70" i="274"/>
  <c r="W61" i="274"/>
  <c r="U69" i="274"/>
  <c r="I17" i="274"/>
  <c r="I12" i="274"/>
  <c r="K41" i="274"/>
  <c r="K42" i="274"/>
  <c r="H40" i="274"/>
  <c r="H31" i="274"/>
  <c r="H48" i="274"/>
  <c r="K30" i="274"/>
  <c r="I39" i="274"/>
  <c r="I44" i="274"/>
  <c r="D65" i="274"/>
  <c r="I47" i="274"/>
  <c r="I35" i="274"/>
  <c r="I30" i="274"/>
  <c r="K31" i="274"/>
  <c r="K18" i="274"/>
  <c r="U61" i="274"/>
  <c r="S8" i="273"/>
  <c r="U8" i="273"/>
  <c r="S9" i="273"/>
  <c r="U9" i="273"/>
  <c r="S10" i="273"/>
  <c r="U10" i="273"/>
  <c r="S11" i="273"/>
  <c r="U11" i="273"/>
  <c r="U12" i="273"/>
  <c r="S13" i="273"/>
  <c r="U13" i="273"/>
  <c r="S14" i="273"/>
  <c r="U14" i="273"/>
  <c r="S15" i="273"/>
  <c r="U15" i="273"/>
  <c r="S16" i="273"/>
  <c r="U16" i="273"/>
  <c r="S17" i="273"/>
  <c r="U17" i="273"/>
  <c r="S18" i="273"/>
  <c r="U18" i="273"/>
  <c r="S19" i="273"/>
  <c r="U19" i="273"/>
  <c r="S20" i="273"/>
  <c r="U20" i="273"/>
  <c r="S21" i="273"/>
  <c r="U21" i="273"/>
  <c r="S22" i="273"/>
  <c r="U22" i="273"/>
  <c r="S23" i="273"/>
  <c r="U23" i="273"/>
  <c r="S24" i="273"/>
  <c r="U24" i="273"/>
  <c r="S25" i="273"/>
  <c r="U25" i="273"/>
  <c r="S26" i="273"/>
  <c r="U26" i="273"/>
  <c r="S27" i="273"/>
  <c r="U27" i="273"/>
  <c r="S28" i="273"/>
  <c r="U28" i="273"/>
  <c r="S29" i="273"/>
  <c r="U29" i="273"/>
  <c r="S30" i="273"/>
  <c r="U30" i="273"/>
  <c r="S31" i="273"/>
  <c r="U31" i="273"/>
  <c r="S32" i="273"/>
  <c r="U32" i="273"/>
  <c r="S33" i="273"/>
  <c r="U33" i="273"/>
  <c r="S34" i="273"/>
  <c r="U34" i="273"/>
  <c r="S35" i="273"/>
  <c r="U35" i="273"/>
  <c r="S36" i="273"/>
  <c r="U36" i="273"/>
  <c r="S37" i="273"/>
  <c r="U37" i="273"/>
  <c r="S38" i="273"/>
  <c r="U38" i="273"/>
  <c r="S39" i="273"/>
  <c r="U39" i="273"/>
  <c r="S40" i="273"/>
  <c r="U40" i="273"/>
  <c r="S41" i="273"/>
  <c r="U41" i="273"/>
  <c r="S42" i="273"/>
  <c r="U42" i="273"/>
  <c r="S43" i="273"/>
  <c r="U43" i="273"/>
  <c r="S44" i="273"/>
  <c r="U44" i="273"/>
  <c r="S45" i="273"/>
  <c r="U45" i="273"/>
  <c r="S46" i="273"/>
  <c r="U46" i="273"/>
  <c r="S47" i="273"/>
  <c r="U47" i="273"/>
  <c r="S48" i="273"/>
  <c r="U48" i="273"/>
  <c r="S49" i="273"/>
  <c r="U49" i="273"/>
  <c r="S50" i="273"/>
  <c r="U50" i="273"/>
  <c r="S51" i="273"/>
  <c r="U51" i="273"/>
  <c r="S52" i="273"/>
  <c r="U52" i="273"/>
  <c r="S53" i="273"/>
  <c r="U53" i="273"/>
  <c r="S54" i="273"/>
  <c r="U54" i="273"/>
  <c r="S55" i="273"/>
  <c r="U55" i="273"/>
  <c r="S56" i="273"/>
  <c r="U56" i="273"/>
  <c r="S57" i="273"/>
  <c r="U57" i="273"/>
  <c r="S58" i="273"/>
  <c r="U58" i="273"/>
  <c r="U59" i="273"/>
  <c r="S8" i="272"/>
  <c r="U8" i="272"/>
  <c r="S9" i="272"/>
  <c r="U9" i="272"/>
  <c r="S10" i="272"/>
  <c r="U10" i="272"/>
  <c r="S11" i="272"/>
  <c r="U11" i="272"/>
  <c r="U12" i="272"/>
  <c r="S13" i="272"/>
  <c r="U13" i="272"/>
  <c r="S14" i="272"/>
  <c r="U14" i="272"/>
  <c r="S15" i="272"/>
  <c r="U15" i="272"/>
  <c r="S16" i="272"/>
  <c r="U16" i="272"/>
  <c r="S17" i="272"/>
  <c r="U17" i="272"/>
  <c r="S18" i="272"/>
  <c r="U18" i="272"/>
  <c r="S19" i="272"/>
  <c r="U19" i="272"/>
  <c r="S20" i="272"/>
  <c r="U20" i="272"/>
  <c r="S21" i="272"/>
  <c r="U21" i="272"/>
  <c r="S22" i="272"/>
  <c r="U22" i="272"/>
  <c r="S23" i="272"/>
  <c r="U23" i="272"/>
  <c r="S24" i="272"/>
  <c r="U24" i="272"/>
  <c r="S25" i="272"/>
  <c r="U25" i="272"/>
  <c r="S26" i="272"/>
  <c r="U26" i="272"/>
  <c r="S27" i="272"/>
  <c r="U27" i="272"/>
  <c r="S28" i="272"/>
  <c r="U28" i="272"/>
  <c r="S29" i="272"/>
  <c r="U29" i="272"/>
  <c r="S30" i="272"/>
  <c r="U30" i="272"/>
  <c r="S31" i="272"/>
  <c r="U31" i="272"/>
  <c r="S32" i="272"/>
  <c r="U32" i="272"/>
  <c r="S33" i="272"/>
  <c r="U33" i="272"/>
  <c r="S34" i="272"/>
  <c r="U34" i="272"/>
  <c r="S35" i="272"/>
  <c r="U35" i="272"/>
  <c r="S36" i="272"/>
  <c r="U36" i="272"/>
  <c r="S37" i="272"/>
  <c r="U37" i="272"/>
  <c r="S38" i="272"/>
  <c r="U38" i="272"/>
  <c r="S39" i="272"/>
  <c r="U39" i="272"/>
  <c r="S40" i="272"/>
  <c r="U40" i="272"/>
  <c r="S41" i="272"/>
  <c r="U41" i="272"/>
  <c r="S42" i="272"/>
  <c r="U42" i="272"/>
  <c r="S43" i="272"/>
  <c r="U43" i="272"/>
  <c r="S44" i="272"/>
  <c r="U44" i="272"/>
  <c r="S45" i="272"/>
  <c r="U45" i="272"/>
  <c r="S46" i="272"/>
  <c r="U46" i="272"/>
  <c r="S47" i="272"/>
  <c r="U47" i="272"/>
  <c r="S48" i="272"/>
  <c r="U48" i="272"/>
  <c r="S49" i="272"/>
  <c r="U49" i="272"/>
  <c r="S50" i="272"/>
  <c r="U50" i="272"/>
  <c r="S51" i="272"/>
  <c r="U51" i="272"/>
  <c r="S52" i="272"/>
  <c r="U52" i="272"/>
  <c r="S53" i="272"/>
  <c r="U53" i="272"/>
  <c r="S54" i="272"/>
  <c r="U54" i="272"/>
  <c r="S55" i="272"/>
  <c r="U55" i="272"/>
  <c r="S56" i="272"/>
  <c r="U56" i="272"/>
  <c r="S57" i="272"/>
  <c r="U57" i="272"/>
  <c r="S58" i="272"/>
  <c r="U58" i="272"/>
  <c r="U59" i="272"/>
  <c r="AB54" i="275"/>
  <c r="I18" i="274"/>
  <c r="I24" i="274"/>
  <c r="T59" i="273"/>
  <c r="Y58" i="273"/>
  <c r="W58" i="273"/>
  <c r="Y57" i="273"/>
  <c r="W57" i="273"/>
  <c r="Y56" i="273"/>
  <c r="W56" i="273"/>
  <c r="Y55" i="273"/>
  <c r="W55" i="273"/>
  <c r="Y54" i="273"/>
  <c r="W54" i="273"/>
  <c r="Y53" i="273"/>
  <c r="W53" i="273"/>
  <c r="Y52" i="273"/>
  <c r="W52" i="273"/>
  <c r="Y51" i="273"/>
  <c r="W51" i="273"/>
  <c r="Y50" i="273"/>
  <c r="W50" i="273"/>
  <c r="Y49" i="273"/>
  <c r="W49" i="273"/>
  <c r="Y48" i="273"/>
  <c r="W48" i="273"/>
  <c r="Y47" i="273"/>
  <c r="W47" i="273"/>
  <c r="H47" i="273"/>
  <c r="Y46" i="273"/>
  <c r="W46" i="273"/>
  <c r="K46" i="273"/>
  <c r="K45" i="273"/>
  <c r="K47" i="273"/>
  <c r="G46" i="273"/>
  <c r="I46" i="273"/>
  <c r="Y45" i="273"/>
  <c r="W45" i="273"/>
  <c r="G45" i="273"/>
  <c r="I45" i="273"/>
  <c r="D65" i="273"/>
  <c r="Y44" i="273"/>
  <c r="W44" i="273"/>
  <c r="H44" i="273"/>
  <c r="Y43" i="273"/>
  <c r="W43" i="273"/>
  <c r="K43" i="273"/>
  <c r="G43" i="273"/>
  <c r="I43" i="273"/>
  <c r="Y42" i="273"/>
  <c r="W42" i="273"/>
  <c r="K42" i="273"/>
  <c r="G42" i="273"/>
  <c r="I42" i="273"/>
  <c r="Y41" i="273"/>
  <c r="W41" i="273"/>
  <c r="K41" i="273"/>
  <c r="K44" i="273"/>
  <c r="G41" i="273"/>
  <c r="I41" i="273"/>
  <c r="Y40" i="273"/>
  <c r="W40" i="273"/>
  <c r="Y39" i="273"/>
  <c r="W39" i="273"/>
  <c r="H39" i="273"/>
  <c r="H35" i="273"/>
  <c r="H40" i="273"/>
  <c r="Y38" i="273"/>
  <c r="W38" i="273"/>
  <c r="K38" i="273"/>
  <c r="K36" i="273"/>
  <c r="K37" i="273"/>
  <c r="K39" i="273"/>
  <c r="G38" i="273"/>
  <c r="I38" i="273"/>
  <c r="Y37" i="273"/>
  <c r="W37" i="273"/>
  <c r="G37" i="273"/>
  <c r="I37" i="273"/>
  <c r="Y36" i="273"/>
  <c r="W36" i="273"/>
  <c r="G36" i="273"/>
  <c r="I36" i="273"/>
  <c r="Y35" i="273"/>
  <c r="W35" i="273"/>
  <c r="Y34" i="273"/>
  <c r="W34" i="273"/>
  <c r="K34" i="273"/>
  <c r="G34" i="273"/>
  <c r="I34" i="273"/>
  <c r="Y33" i="273"/>
  <c r="W33" i="273"/>
  <c r="K33" i="273"/>
  <c r="G33" i="273"/>
  <c r="I33" i="273"/>
  <c r="Y32" i="273"/>
  <c r="W32" i="273"/>
  <c r="K32" i="273"/>
  <c r="G32" i="273"/>
  <c r="I32" i="273"/>
  <c r="Y31" i="273"/>
  <c r="W31" i="273"/>
  <c r="Y30" i="273"/>
  <c r="W30" i="273"/>
  <c r="H30" i="273"/>
  <c r="Y29" i="273"/>
  <c r="W29" i="273"/>
  <c r="K29" i="273"/>
  <c r="G29" i="273"/>
  <c r="I29" i="273"/>
  <c r="Y28" i="273"/>
  <c r="W28" i="273"/>
  <c r="K28" i="273"/>
  <c r="G28" i="273"/>
  <c r="I28" i="273"/>
  <c r="Y27" i="273"/>
  <c r="W27" i="273"/>
  <c r="K27" i="273"/>
  <c r="G27" i="273"/>
  <c r="I27" i="273"/>
  <c r="Y26" i="273"/>
  <c r="W26" i="273"/>
  <c r="K26" i="273"/>
  <c r="G26" i="273"/>
  <c r="I26" i="273"/>
  <c r="Y25" i="273"/>
  <c r="W25" i="273"/>
  <c r="K25" i="273"/>
  <c r="G25" i="273"/>
  <c r="I25" i="273"/>
  <c r="Y24" i="273"/>
  <c r="W24" i="273"/>
  <c r="H24" i="273"/>
  <c r="H31" i="273"/>
  <c r="Y23" i="273"/>
  <c r="W23" i="273"/>
  <c r="K23" i="273"/>
  <c r="G23" i="273"/>
  <c r="I23" i="273"/>
  <c r="Y22" i="273"/>
  <c r="W22" i="273"/>
  <c r="K22" i="273"/>
  <c r="G22" i="273"/>
  <c r="I22" i="273"/>
  <c r="Y21" i="273"/>
  <c r="W21" i="273"/>
  <c r="K21" i="273"/>
  <c r="G21" i="273"/>
  <c r="I21" i="273"/>
  <c r="Y20" i="273"/>
  <c r="W20" i="273"/>
  <c r="K20" i="273"/>
  <c r="G20" i="273"/>
  <c r="I20" i="273"/>
  <c r="Y19" i="273"/>
  <c r="W19" i="273"/>
  <c r="K19" i="273"/>
  <c r="K24" i="273"/>
  <c r="G19" i="273"/>
  <c r="I19" i="273"/>
  <c r="Y18" i="273"/>
  <c r="W18" i="273"/>
  <c r="Y17" i="273"/>
  <c r="W17" i="273"/>
  <c r="H17" i="273"/>
  <c r="Y16" i="273"/>
  <c r="W16" i="273"/>
  <c r="K16" i="273"/>
  <c r="G16" i="273"/>
  <c r="I16" i="273"/>
  <c r="Y15" i="273"/>
  <c r="W15" i="273"/>
  <c r="K15" i="273"/>
  <c r="G15" i="273"/>
  <c r="I15" i="273"/>
  <c r="Y14" i="273"/>
  <c r="W14" i="273"/>
  <c r="K14" i="273"/>
  <c r="G14" i="273"/>
  <c r="I14" i="273"/>
  <c r="Y13" i="273"/>
  <c r="W13" i="273"/>
  <c r="K13" i="273"/>
  <c r="G13" i="273"/>
  <c r="I13" i="273"/>
  <c r="Y12" i="273"/>
  <c r="W12" i="273"/>
  <c r="H12" i="273"/>
  <c r="H18" i="273"/>
  <c r="Y11" i="273"/>
  <c r="W11" i="273"/>
  <c r="K11" i="273"/>
  <c r="G11" i="273"/>
  <c r="I11" i="273"/>
  <c r="Y10" i="273"/>
  <c r="W10" i="273"/>
  <c r="K10" i="273"/>
  <c r="G10" i="273"/>
  <c r="I10" i="273"/>
  <c r="Y9" i="273"/>
  <c r="W9" i="273"/>
  <c r="K9" i="273"/>
  <c r="G9" i="273"/>
  <c r="I9" i="273"/>
  <c r="Y8" i="273"/>
  <c r="W8" i="273"/>
  <c r="K8" i="273"/>
  <c r="K12" i="273"/>
  <c r="G8" i="273"/>
  <c r="I8" i="273"/>
  <c r="I44" i="273"/>
  <c r="I30" i="273"/>
  <c r="K30" i="273"/>
  <c r="K31" i="273"/>
  <c r="P61" i="273"/>
  <c r="U61" i="273"/>
  <c r="P62" i="273"/>
  <c r="K17" i="273"/>
  <c r="K35" i="273"/>
  <c r="I39" i="273"/>
  <c r="I12" i="273"/>
  <c r="H48" i="273"/>
  <c r="I24" i="273"/>
  <c r="I31" i="273"/>
  <c r="D62" i="273"/>
  <c r="I35" i="273"/>
  <c r="I40" i="273"/>
  <c r="D63" i="273"/>
  <c r="I63" i="273"/>
  <c r="D61" i="274"/>
  <c r="I61" i="274"/>
  <c r="P63" i="274"/>
  <c r="U63" i="274"/>
  <c r="P64" i="274"/>
  <c r="K50" i="274"/>
  <c r="I69" i="274"/>
  <c r="U71" i="274"/>
  <c r="I40" i="274"/>
  <c r="D64" i="274"/>
  <c r="I64" i="274"/>
  <c r="I31" i="274"/>
  <c r="I65" i="274"/>
  <c r="W59" i="273"/>
  <c r="U67" i="273"/>
  <c r="Y59" i="273"/>
  <c r="U68" i="273"/>
  <c r="K40" i="273"/>
  <c r="D64" i="273"/>
  <c r="I64" i="273"/>
  <c r="K18" i="273"/>
  <c r="I17" i="273"/>
  <c r="I18" i="273"/>
  <c r="I47" i="273"/>
  <c r="I65" i="273"/>
  <c r="T59" i="272"/>
  <c r="Y58" i="272"/>
  <c r="W58" i="272"/>
  <c r="Y57" i="272"/>
  <c r="W57" i="272"/>
  <c r="Y56" i="272"/>
  <c r="W56" i="272"/>
  <c r="Y55" i="272"/>
  <c r="W55" i="272"/>
  <c r="Y54" i="272"/>
  <c r="W54" i="272"/>
  <c r="Y53" i="272"/>
  <c r="W53" i="272"/>
  <c r="Y52" i="272"/>
  <c r="W52" i="272"/>
  <c r="Y51" i="272"/>
  <c r="W51" i="272"/>
  <c r="Y50" i="272"/>
  <c r="W50" i="272"/>
  <c r="Y49" i="272"/>
  <c r="W49" i="272"/>
  <c r="Y48" i="272"/>
  <c r="W48" i="272"/>
  <c r="Y47" i="272"/>
  <c r="W47" i="272"/>
  <c r="H47" i="272"/>
  <c r="Y46" i="272"/>
  <c r="W46" i="272"/>
  <c r="K46" i="272"/>
  <c r="G46" i="272"/>
  <c r="I46" i="272"/>
  <c r="Y45" i="272"/>
  <c r="W45" i="272"/>
  <c r="K45" i="272"/>
  <c r="G45" i="272"/>
  <c r="I45" i="272"/>
  <c r="Y44" i="272"/>
  <c r="W44" i="272"/>
  <c r="H44" i="272"/>
  <c r="Y43" i="272"/>
  <c r="W43" i="272"/>
  <c r="K43" i="272"/>
  <c r="G43" i="272"/>
  <c r="I43" i="272"/>
  <c r="Y42" i="272"/>
  <c r="W42" i="272"/>
  <c r="K42" i="272"/>
  <c r="G42" i="272"/>
  <c r="I42" i="272"/>
  <c r="Y41" i="272"/>
  <c r="W41" i="272"/>
  <c r="K41" i="272"/>
  <c r="G41" i="272"/>
  <c r="I41" i="272"/>
  <c r="Y40" i="272"/>
  <c r="W40" i="272"/>
  <c r="Y39" i="272"/>
  <c r="W39" i="272"/>
  <c r="H39" i="272"/>
  <c r="Y38" i="272"/>
  <c r="W38" i="272"/>
  <c r="K38" i="272"/>
  <c r="G38" i="272"/>
  <c r="I38" i="272"/>
  <c r="Y37" i="272"/>
  <c r="W37" i="272"/>
  <c r="K37" i="272"/>
  <c r="G37" i="272"/>
  <c r="I37" i="272"/>
  <c r="Y36" i="272"/>
  <c r="W36" i="272"/>
  <c r="K36" i="272"/>
  <c r="G36" i="272"/>
  <c r="I36" i="272"/>
  <c r="Y35" i="272"/>
  <c r="W35" i="272"/>
  <c r="H35" i="272"/>
  <c r="Y34" i="272"/>
  <c r="W34" i="272"/>
  <c r="K34" i="272"/>
  <c r="G34" i="272"/>
  <c r="I34" i="272"/>
  <c r="Y33" i="272"/>
  <c r="W33" i="272"/>
  <c r="K33" i="272"/>
  <c r="G33" i="272"/>
  <c r="I33" i="272"/>
  <c r="Y32" i="272"/>
  <c r="W32" i="272"/>
  <c r="K32" i="272"/>
  <c r="G32" i="272"/>
  <c r="I32" i="272"/>
  <c r="Y31" i="272"/>
  <c r="W31" i="272"/>
  <c r="Y30" i="272"/>
  <c r="W30" i="272"/>
  <c r="H30" i="272"/>
  <c r="Y29" i="272"/>
  <c r="W29" i="272"/>
  <c r="K29" i="272"/>
  <c r="G29" i="272"/>
  <c r="I29" i="272"/>
  <c r="Y28" i="272"/>
  <c r="W28" i="272"/>
  <c r="K28" i="272"/>
  <c r="G28" i="272"/>
  <c r="I28" i="272"/>
  <c r="Y27" i="272"/>
  <c r="W27" i="272"/>
  <c r="K27" i="272"/>
  <c r="G27" i="272"/>
  <c r="I27" i="272"/>
  <c r="Y26" i="272"/>
  <c r="W26" i="272"/>
  <c r="K26" i="272"/>
  <c r="G26" i="272"/>
  <c r="I26" i="272"/>
  <c r="Y25" i="272"/>
  <c r="W25" i="272"/>
  <c r="K25" i="272"/>
  <c r="G25" i="272"/>
  <c r="I25" i="272"/>
  <c r="Y24" i="272"/>
  <c r="W24" i="272"/>
  <c r="H24" i="272"/>
  <c r="Y23" i="272"/>
  <c r="W23" i="272"/>
  <c r="K23" i="272"/>
  <c r="G23" i="272"/>
  <c r="I23" i="272"/>
  <c r="Y22" i="272"/>
  <c r="W22" i="272"/>
  <c r="K22" i="272"/>
  <c r="G22" i="272"/>
  <c r="I22" i="272"/>
  <c r="Y21" i="272"/>
  <c r="W21" i="272"/>
  <c r="K21" i="272"/>
  <c r="G21" i="272"/>
  <c r="I21" i="272"/>
  <c r="Y20" i="272"/>
  <c r="W20" i="272"/>
  <c r="K20" i="272"/>
  <c r="G20" i="272"/>
  <c r="I20" i="272"/>
  <c r="Y19" i="272"/>
  <c r="W19" i="272"/>
  <c r="K19" i="272"/>
  <c r="G19" i="272"/>
  <c r="I19" i="272"/>
  <c r="Y18" i="272"/>
  <c r="W18" i="272"/>
  <c r="Y17" i="272"/>
  <c r="W17" i="272"/>
  <c r="H17" i="272"/>
  <c r="Y16" i="272"/>
  <c r="W16" i="272"/>
  <c r="K16" i="272"/>
  <c r="G16" i="272"/>
  <c r="I16" i="272"/>
  <c r="Y15" i="272"/>
  <c r="W15" i="272"/>
  <c r="K15" i="272"/>
  <c r="G15" i="272"/>
  <c r="I15" i="272"/>
  <c r="Y14" i="272"/>
  <c r="W14" i="272"/>
  <c r="K14" i="272"/>
  <c r="G14" i="272"/>
  <c r="I14" i="272"/>
  <c r="Y13" i="272"/>
  <c r="W13" i="272"/>
  <c r="K13" i="272"/>
  <c r="G13" i="272"/>
  <c r="I13" i="272"/>
  <c r="Y12" i="272"/>
  <c r="W12" i="272"/>
  <c r="H12" i="272"/>
  <c r="Y11" i="272"/>
  <c r="W11" i="272"/>
  <c r="K11" i="272"/>
  <c r="G11" i="272"/>
  <c r="I11" i="272"/>
  <c r="Y10" i="272"/>
  <c r="W10" i="272"/>
  <c r="K10" i="272"/>
  <c r="G10" i="272"/>
  <c r="I10" i="272"/>
  <c r="Y9" i="272"/>
  <c r="W9" i="272"/>
  <c r="K9" i="272"/>
  <c r="G9" i="272"/>
  <c r="I9" i="272"/>
  <c r="Y8" i="272"/>
  <c r="W8" i="272"/>
  <c r="K8" i="272"/>
  <c r="G8" i="272"/>
  <c r="I8" i="272"/>
  <c r="I62" i="273"/>
  <c r="K48" i="273"/>
  <c r="I69" i="273"/>
  <c r="D67" i="274"/>
  <c r="P67" i="274"/>
  <c r="D63" i="274"/>
  <c r="I63" i="274"/>
  <c r="D62" i="274"/>
  <c r="I62" i="274"/>
  <c r="I48" i="274"/>
  <c r="U69" i="273"/>
  <c r="D61" i="273"/>
  <c r="I61" i="273"/>
  <c r="I48" i="273"/>
  <c r="I39" i="272"/>
  <c r="H31" i="272"/>
  <c r="H18" i="272"/>
  <c r="K39" i="272"/>
  <c r="K44" i="272"/>
  <c r="K24" i="272"/>
  <c r="K35" i="272"/>
  <c r="K47" i="272"/>
  <c r="P61" i="272"/>
  <c r="U61" i="272"/>
  <c r="P62" i="272"/>
  <c r="H40" i="272"/>
  <c r="K17" i="272"/>
  <c r="K30" i="272"/>
  <c r="K12" i="272"/>
  <c r="I44" i="272"/>
  <c r="D64" i="272"/>
  <c r="I64" i="272"/>
  <c r="W59" i="272"/>
  <c r="U67" i="272"/>
  <c r="Y59" i="272"/>
  <c r="U68" i="272"/>
  <c r="I17" i="272"/>
  <c r="I30" i="272"/>
  <c r="I12" i="272"/>
  <c r="I24" i="272"/>
  <c r="I35" i="272"/>
  <c r="I40" i="272"/>
  <c r="D65" i="272"/>
  <c r="I47" i="272"/>
  <c r="H47" i="271"/>
  <c r="G46" i="271"/>
  <c r="I46" i="271"/>
  <c r="G45" i="271"/>
  <c r="I45" i="271"/>
  <c r="I47" i="271"/>
  <c r="H44" i="271"/>
  <c r="G43" i="271"/>
  <c r="I43" i="271"/>
  <c r="G42" i="271"/>
  <c r="I42" i="271"/>
  <c r="G41" i="271"/>
  <c r="I41" i="271"/>
  <c r="I44" i="271"/>
  <c r="H39" i="271"/>
  <c r="G38" i="271"/>
  <c r="I38" i="271"/>
  <c r="G37" i="271"/>
  <c r="I37" i="271"/>
  <c r="G36" i="271"/>
  <c r="I36" i="271"/>
  <c r="I39" i="271"/>
  <c r="H35" i="271"/>
  <c r="H40" i="271"/>
  <c r="G34" i="271"/>
  <c r="I34" i="271"/>
  <c r="G33" i="271"/>
  <c r="I33" i="271"/>
  <c r="G32" i="271"/>
  <c r="I32" i="271"/>
  <c r="I35" i="271"/>
  <c r="I40" i="271"/>
  <c r="H30" i="271"/>
  <c r="G29" i="271"/>
  <c r="I29" i="271"/>
  <c r="G28" i="271"/>
  <c r="I28" i="271"/>
  <c r="G27" i="271"/>
  <c r="I27" i="271"/>
  <c r="G26" i="271"/>
  <c r="I26" i="271"/>
  <c r="G25" i="271"/>
  <c r="I25" i="271"/>
  <c r="H24" i="271"/>
  <c r="H31" i="271"/>
  <c r="G23" i="271"/>
  <c r="I23" i="271"/>
  <c r="G22" i="271"/>
  <c r="I22" i="271"/>
  <c r="G21" i="271"/>
  <c r="I21" i="271"/>
  <c r="G20" i="271"/>
  <c r="I20" i="271"/>
  <c r="G19" i="271"/>
  <c r="I19" i="271"/>
  <c r="H17" i="271"/>
  <c r="G16" i="271"/>
  <c r="I16" i="271"/>
  <c r="G15" i="271"/>
  <c r="I15" i="271"/>
  <c r="G14" i="271"/>
  <c r="I14" i="271"/>
  <c r="G13" i="271"/>
  <c r="I13" i="271"/>
  <c r="H12" i="271"/>
  <c r="H18" i="271"/>
  <c r="G11" i="271"/>
  <c r="I11" i="271"/>
  <c r="G10" i="271"/>
  <c r="I10" i="271"/>
  <c r="G9" i="271"/>
  <c r="I9" i="271"/>
  <c r="G8" i="271"/>
  <c r="I8" i="271"/>
  <c r="I66" i="274"/>
  <c r="U67" i="274"/>
  <c r="I24" i="271"/>
  <c r="D67" i="273"/>
  <c r="P65" i="273"/>
  <c r="I66" i="273"/>
  <c r="H48" i="272"/>
  <c r="I65" i="272"/>
  <c r="K40" i="272"/>
  <c r="K18" i="272"/>
  <c r="K31" i="272"/>
  <c r="I18" i="272"/>
  <c r="D61" i="272"/>
  <c r="I61" i="272"/>
  <c r="I31" i="272"/>
  <c r="D63" i="272"/>
  <c r="I63" i="272"/>
  <c r="I12" i="271"/>
  <c r="H48" i="271"/>
  <c r="I30" i="271"/>
  <c r="I31" i="271"/>
  <c r="I17" i="271"/>
  <c r="U65" i="273"/>
  <c r="K48" i="272"/>
  <c r="I69" i="272"/>
  <c r="U69" i="272"/>
  <c r="D67" i="272"/>
  <c r="P65" i="272"/>
  <c r="D62" i="272"/>
  <c r="I62" i="272"/>
  <c r="I66" i="272"/>
  <c r="I48" i="272"/>
  <c r="I18" i="271"/>
  <c r="I48" i="271"/>
  <c r="U65" i="272"/>
  <c r="T59" i="271"/>
  <c r="Y58" i="271"/>
  <c r="W58" i="271"/>
  <c r="S58" i="271"/>
  <c r="U58" i="271"/>
  <c r="Y57" i="271"/>
  <c r="W57" i="271"/>
  <c r="S57" i="271"/>
  <c r="U57" i="271"/>
  <c r="Y56" i="271"/>
  <c r="W56" i="271"/>
  <c r="S56" i="271"/>
  <c r="U56" i="271"/>
  <c r="Y55" i="271"/>
  <c r="W55" i="271"/>
  <c r="S55" i="271"/>
  <c r="U55" i="271"/>
  <c r="Y54" i="271"/>
  <c r="W54" i="271"/>
  <c r="S54" i="271"/>
  <c r="U54" i="271"/>
  <c r="Y53" i="271"/>
  <c r="W53" i="271"/>
  <c r="S53" i="271"/>
  <c r="U53" i="271"/>
  <c r="Y52" i="271"/>
  <c r="W52" i="271"/>
  <c r="S52" i="271"/>
  <c r="U52" i="271"/>
  <c r="Y51" i="271"/>
  <c r="W51" i="271"/>
  <c r="S51" i="271"/>
  <c r="U51" i="271"/>
  <c r="Y50" i="271"/>
  <c r="W50" i="271"/>
  <c r="S50" i="271"/>
  <c r="U50" i="271"/>
  <c r="Y49" i="271"/>
  <c r="W49" i="271"/>
  <c r="S49" i="271"/>
  <c r="U49" i="271"/>
  <c r="Y48" i="271"/>
  <c r="W48" i="271"/>
  <c r="S48" i="271"/>
  <c r="U48" i="271"/>
  <c r="Y47" i="271"/>
  <c r="W47" i="271"/>
  <c r="S47" i="271"/>
  <c r="U47" i="271"/>
  <c r="Y46" i="271"/>
  <c r="W46" i="271"/>
  <c r="S46" i="271"/>
  <c r="U46" i="271"/>
  <c r="K46" i="271"/>
  <c r="Y45" i="271"/>
  <c r="W45" i="271"/>
  <c r="S45" i="271"/>
  <c r="U45" i="271"/>
  <c r="K45" i="271"/>
  <c r="K47" i="271"/>
  <c r="D65" i="271"/>
  <c r="Y44" i="271"/>
  <c r="W44" i="271"/>
  <c r="S44" i="271"/>
  <c r="U44" i="271"/>
  <c r="Y43" i="271"/>
  <c r="W43" i="271"/>
  <c r="S43" i="271"/>
  <c r="U43" i="271"/>
  <c r="K43" i="271"/>
  <c r="Y42" i="271"/>
  <c r="W42" i="271"/>
  <c r="S42" i="271"/>
  <c r="U42" i="271"/>
  <c r="K42" i="271"/>
  <c r="Y41" i="271"/>
  <c r="W41" i="271"/>
  <c r="S41" i="271"/>
  <c r="U41" i="271"/>
  <c r="K41" i="271"/>
  <c r="K44" i="271"/>
  <c r="Y40" i="271"/>
  <c r="W40" i="271"/>
  <c r="S40" i="271"/>
  <c r="U40" i="271"/>
  <c r="Y39" i="271"/>
  <c r="W39" i="271"/>
  <c r="S39" i="271"/>
  <c r="U39" i="271"/>
  <c r="Y38" i="271"/>
  <c r="W38" i="271"/>
  <c r="S38" i="271"/>
  <c r="U38" i="271"/>
  <c r="K38" i="271"/>
  <c r="Y37" i="271"/>
  <c r="W37" i="271"/>
  <c r="S37" i="271"/>
  <c r="U37" i="271"/>
  <c r="K37" i="271"/>
  <c r="Y36" i="271"/>
  <c r="W36" i="271"/>
  <c r="S36" i="271"/>
  <c r="U36" i="271"/>
  <c r="K36" i="271"/>
  <c r="Y35" i="271"/>
  <c r="W35" i="271"/>
  <c r="S35" i="271"/>
  <c r="U35" i="271"/>
  <c r="Y34" i="271"/>
  <c r="W34" i="271"/>
  <c r="S34" i="271"/>
  <c r="U34" i="271"/>
  <c r="K34" i="271"/>
  <c r="Y33" i="271"/>
  <c r="W33" i="271"/>
  <c r="S33" i="271"/>
  <c r="U33" i="271"/>
  <c r="K33" i="271"/>
  <c r="Y32" i="271"/>
  <c r="W32" i="271"/>
  <c r="S32" i="271"/>
  <c r="U32" i="271"/>
  <c r="K32" i="271"/>
  <c r="Y31" i="271"/>
  <c r="W31" i="271"/>
  <c r="S31" i="271"/>
  <c r="U31" i="271"/>
  <c r="Y30" i="271"/>
  <c r="W30" i="271"/>
  <c r="S30" i="271"/>
  <c r="U30" i="271"/>
  <c r="Y29" i="271"/>
  <c r="W29" i="271"/>
  <c r="S29" i="271"/>
  <c r="U29" i="271"/>
  <c r="K29" i="271"/>
  <c r="Y28" i="271"/>
  <c r="W28" i="271"/>
  <c r="S28" i="271"/>
  <c r="U28" i="271"/>
  <c r="K28" i="271"/>
  <c r="Y27" i="271"/>
  <c r="W27" i="271"/>
  <c r="S27" i="271"/>
  <c r="U27" i="271"/>
  <c r="K27" i="271"/>
  <c r="Y26" i="271"/>
  <c r="W26" i="271"/>
  <c r="S26" i="271"/>
  <c r="U26" i="271"/>
  <c r="K26" i="271"/>
  <c r="Y25" i="271"/>
  <c r="W25" i="271"/>
  <c r="S25" i="271"/>
  <c r="U25" i="271"/>
  <c r="K25" i="271"/>
  <c r="Y24" i="271"/>
  <c r="W24" i="271"/>
  <c r="S24" i="271"/>
  <c r="U24" i="271"/>
  <c r="Y23" i="271"/>
  <c r="W23" i="271"/>
  <c r="S23" i="271"/>
  <c r="U23" i="271"/>
  <c r="K23" i="271"/>
  <c r="Y22" i="271"/>
  <c r="W22" i="271"/>
  <c r="S22" i="271"/>
  <c r="U22" i="271"/>
  <c r="K22" i="271"/>
  <c r="Y21" i="271"/>
  <c r="W21" i="271"/>
  <c r="S21" i="271"/>
  <c r="U21" i="271"/>
  <c r="K21" i="271"/>
  <c r="Y20" i="271"/>
  <c r="W20" i="271"/>
  <c r="S20" i="271"/>
  <c r="U20" i="271"/>
  <c r="K20" i="271"/>
  <c r="Y19" i="271"/>
  <c r="W19" i="271"/>
  <c r="S19" i="271"/>
  <c r="U19" i="271"/>
  <c r="K19" i="271"/>
  <c r="Y18" i="271"/>
  <c r="W18" i="271"/>
  <c r="S18" i="271"/>
  <c r="U18" i="271"/>
  <c r="Y17" i="271"/>
  <c r="W17" i="271"/>
  <c r="S17" i="271"/>
  <c r="U17" i="271"/>
  <c r="Y16" i="271"/>
  <c r="W16" i="271"/>
  <c r="S16" i="271"/>
  <c r="U16" i="271"/>
  <c r="K16" i="271"/>
  <c r="Y15" i="271"/>
  <c r="W15" i="271"/>
  <c r="S15" i="271"/>
  <c r="U15" i="271"/>
  <c r="K15" i="271"/>
  <c r="Y14" i="271"/>
  <c r="W14" i="271"/>
  <c r="S14" i="271"/>
  <c r="U14" i="271"/>
  <c r="K14" i="271"/>
  <c r="Y13" i="271"/>
  <c r="W13" i="271"/>
  <c r="S13" i="271"/>
  <c r="U13" i="271"/>
  <c r="K13" i="271"/>
  <c r="K17" i="271"/>
  <c r="Y12" i="271"/>
  <c r="W12" i="271"/>
  <c r="U12" i="271"/>
  <c r="Y11" i="271"/>
  <c r="W11" i="271"/>
  <c r="S11" i="271"/>
  <c r="U11" i="271"/>
  <c r="K11" i="271"/>
  <c r="Y10" i="271"/>
  <c r="W10" i="271"/>
  <c r="S10" i="271"/>
  <c r="U10" i="271"/>
  <c r="K10" i="271"/>
  <c r="Y9" i="271"/>
  <c r="W9" i="271"/>
  <c r="S9" i="271"/>
  <c r="U9" i="271"/>
  <c r="K9" i="271"/>
  <c r="Y8" i="271"/>
  <c r="W8" i="271"/>
  <c r="S8" i="271"/>
  <c r="U8" i="271"/>
  <c r="K8" i="271"/>
  <c r="T59" i="270"/>
  <c r="Y58" i="270"/>
  <c r="W58" i="270"/>
  <c r="S58" i="270"/>
  <c r="U58" i="270"/>
  <c r="Y57" i="270"/>
  <c r="W57" i="270"/>
  <c r="S57" i="270"/>
  <c r="U57" i="270"/>
  <c r="Y56" i="270"/>
  <c r="W56" i="270"/>
  <c r="S56" i="270"/>
  <c r="U56" i="270"/>
  <c r="Y55" i="270"/>
  <c r="W55" i="270"/>
  <c r="S55" i="270"/>
  <c r="U55" i="270"/>
  <c r="Y54" i="270"/>
  <c r="W54" i="270"/>
  <c r="S54" i="270"/>
  <c r="U54" i="270"/>
  <c r="Y53" i="270"/>
  <c r="W53" i="270"/>
  <c r="S53" i="270"/>
  <c r="U53" i="270"/>
  <c r="Y52" i="270"/>
  <c r="W52" i="270"/>
  <c r="S52" i="270"/>
  <c r="U52" i="270"/>
  <c r="Y51" i="270"/>
  <c r="W51" i="270"/>
  <c r="S51" i="270"/>
  <c r="U51" i="270"/>
  <c r="Y50" i="270"/>
  <c r="W50" i="270"/>
  <c r="S50" i="270"/>
  <c r="U50" i="270"/>
  <c r="Y49" i="270"/>
  <c r="W49" i="270"/>
  <c r="S49" i="270"/>
  <c r="U49" i="270"/>
  <c r="Y48" i="270"/>
  <c r="W48" i="270"/>
  <c r="S48" i="270"/>
  <c r="U48" i="270"/>
  <c r="Y47" i="270"/>
  <c r="W47" i="270"/>
  <c r="S47" i="270"/>
  <c r="U47" i="270"/>
  <c r="K45" i="270"/>
  <c r="K46" i="270"/>
  <c r="K47" i="270"/>
  <c r="H47" i="270"/>
  <c r="Y46" i="270"/>
  <c r="W46" i="270"/>
  <c r="S46" i="270"/>
  <c r="U46" i="270"/>
  <c r="G46" i="270"/>
  <c r="I46" i="270"/>
  <c r="Y45" i="270"/>
  <c r="W45" i="270"/>
  <c r="S45" i="270"/>
  <c r="U45" i="270"/>
  <c r="G45" i="270"/>
  <c r="I45" i="270"/>
  <c r="I47" i="270"/>
  <c r="Y44" i="270"/>
  <c r="W44" i="270"/>
  <c r="S44" i="270"/>
  <c r="U44" i="270"/>
  <c r="H44" i="270"/>
  <c r="Y43" i="270"/>
  <c r="W43" i="270"/>
  <c r="S43" i="270"/>
  <c r="U43" i="270"/>
  <c r="K43" i="270"/>
  <c r="G43" i="270"/>
  <c r="I43" i="270"/>
  <c r="Y42" i="270"/>
  <c r="W42" i="270"/>
  <c r="S42" i="270"/>
  <c r="U42" i="270"/>
  <c r="K42" i="270"/>
  <c r="G42" i="270"/>
  <c r="I42" i="270"/>
  <c r="Y41" i="270"/>
  <c r="W41" i="270"/>
  <c r="S41" i="270"/>
  <c r="U41" i="270"/>
  <c r="K41" i="270"/>
  <c r="K44" i="270"/>
  <c r="G41" i="270"/>
  <c r="I41" i="270"/>
  <c r="Y40" i="270"/>
  <c r="W40" i="270"/>
  <c r="S40" i="270"/>
  <c r="U40" i="270"/>
  <c r="Y39" i="270"/>
  <c r="W39" i="270"/>
  <c r="S39" i="270"/>
  <c r="U39" i="270"/>
  <c r="H39" i="270"/>
  <c r="Y38" i="270"/>
  <c r="W38" i="270"/>
  <c r="S38" i="270"/>
  <c r="U38" i="270"/>
  <c r="K38" i="270"/>
  <c r="G38" i="270"/>
  <c r="I38" i="270"/>
  <c r="Y37" i="270"/>
  <c r="W37" i="270"/>
  <c r="S37" i="270"/>
  <c r="U37" i="270"/>
  <c r="K37" i="270"/>
  <c r="G37" i="270"/>
  <c r="I37" i="270"/>
  <c r="G36" i="270"/>
  <c r="I36" i="270"/>
  <c r="I39" i="270"/>
  <c r="Y36" i="270"/>
  <c r="W36" i="270"/>
  <c r="S36" i="270"/>
  <c r="U36" i="270"/>
  <c r="K36" i="270"/>
  <c r="K39" i="270"/>
  <c r="Y35" i="270"/>
  <c r="W35" i="270"/>
  <c r="S35" i="270"/>
  <c r="U35" i="270"/>
  <c r="H35" i="270"/>
  <c r="H40" i="270"/>
  <c r="Y34" i="270"/>
  <c r="W34" i="270"/>
  <c r="S34" i="270"/>
  <c r="U34" i="270"/>
  <c r="K34" i="270"/>
  <c r="G34" i="270"/>
  <c r="I34" i="270"/>
  <c r="Y33" i="270"/>
  <c r="W33" i="270"/>
  <c r="S33" i="270"/>
  <c r="U33" i="270"/>
  <c r="K33" i="270"/>
  <c r="G33" i="270"/>
  <c r="I33" i="270"/>
  <c r="G32" i="270"/>
  <c r="I32" i="270"/>
  <c r="I35" i="270"/>
  <c r="I40" i="270"/>
  <c r="Y32" i="270"/>
  <c r="W32" i="270"/>
  <c r="S32" i="270"/>
  <c r="U32" i="270"/>
  <c r="K32" i="270"/>
  <c r="K35" i="270"/>
  <c r="Y31" i="270"/>
  <c r="W31" i="270"/>
  <c r="S31" i="270"/>
  <c r="U31" i="270"/>
  <c r="Y30" i="270"/>
  <c r="W30" i="270"/>
  <c r="S30" i="270"/>
  <c r="U30" i="270"/>
  <c r="H30" i="270"/>
  <c r="Y29" i="270"/>
  <c r="W29" i="270"/>
  <c r="S29" i="270"/>
  <c r="U29" i="270"/>
  <c r="K29" i="270"/>
  <c r="G29" i="270"/>
  <c r="I29" i="270"/>
  <c r="Y28" i="270"/>
  <c r="W28" i="270"/>
  <c r="S28" i="270"/>
  <c r="U28" i="270"/>
  <c r="K28" i="270"/>
  <c r="G28" i="270"/>
  <c r="I28" i="270"/>
  <c r="Y27" i="270"/>
  <c r="W27" i="270"/>
  <c r="S27" i="270"/>
  <c r="U27" i="270"/>
  <c r="K27" i="270"/>
  <c r="G27" i="270"/>
  <c r="I27" i="270"/>
  <c r="Y26" i="270"/>
  <c r="W26" i="270"/>
  <c r="S26" i="270"/>
  <c r="U26" i="270"/>
  <c r="K26" i="270"/>
  <c r="G26" i="270"/>
  <c r="I26" i="270"/>
  <c r="Y25" i="270"/>
  <c r="W25" i="270"/>
  <c r="S25" i="270"/>
  <c r="U25" i="270"/>
  <c r="K25" i="270"/>
  <c r="G25" i="270"/>
  <c r="I25" i="270"/>
  <c r="Y24" i="270"/>
  <c r="W24" i="270"/>
  <c r="S24" i="270"/>
  <c r="U24" i="270"/>
  <c r="H24" i="270"/>
  <c r="Y23" i="270"/>
  <c r="W23" i="270"/>
  <c r="S23" i="270"/>
  <c r="U23" i="270"/>
  <c r="K23" i="270"/>
  <c r="G23" i="270"/>
  <c r="I23" i="270"/>
  <c r="Y22" i="270"/>
  <c r="W22" i="270"/>
  <c r="S22" i="270"/>
  <c r="U22" i="270"/>
  <c r="K22" i="270"/>
  <c r="G22" i="270"/>
  <c r="I22" i="270"/>
  <c r="Y21" i="270"/>
  <c r="W21" i="270"/>
  <c r="S21" i="270"/>
  <c r="U21" i="270"/>
  <c r="K21" i="270"/>
  <c r="G21" i="270"/>
  <c r="I21" i="270"/>
  <c r="Y20" i="270"/>
  <c r="W20" i="270"/>
  <c r="S20" i="270"/>
  <c r="U20" i="270"/>
  <c r="K20" i="270"/>
  <c r="G20" i="270"/>
  <c r="I20" i="270"/>
  <c r="Y19" i="270"/>
  <c r="W19" i="270"/>
  <c r="S19" i="270"/>
  <c r="U19" i="270"/>
  <c r="K19" i="270"/>
  <c r="G19" i="270"/>
  <c r="I19" i="270"/>
  <c r="Y18" i="270"/>
  <c r="W18" i="270"/>
  <c r="S18" i="270"/>
  <c r="U18" i="270"/>
  <c r="Y17" i="270"/>
  <c r="W17" i="270"/>
  <c r="S17" i="270"/>
  <c r="U17" i="270"/>
  <c r="H17" i="270"/>
  <c r="Y16" i="270"/>
  <c r="W16" i="270"/>
  <c r="S16" i="270"/>
  <c r="U16" i="270"/>
  <c r="K16" i="270"/>
  <c r="G16" i="270"/>
  <c r="I16" i="270"/>
  <c r="Y15" i="270"/>
  <c r="W15" i="270"/>
  <c r="S15" i="270"/>
  <c r="U15" i="270"/>
  <c r="K15" i="270"/>
  <c r="G15" i="270"/>
  <c r="I15" i="270"/>
  <c r="Y14" i="270"/>
  <c r="W14" i="270"/>
  <c r="S14" i="270"/>
  <c r="U14" i="270"/>
  <c r="K14" i="270"/>
  <c r="G14" i="270"/>
  <c r="I14" i="270"/>
  <c r="Y13" i="270"/>
  <c r="W13" i="270"/>
  <c r="S13" i="270"/>
  <c r="U13" i="270"/>
  <c r="K13" i="270"/>
  <c r="G13" i="270"/>
  <c r="I13" i="270"/>
  <c r="Y12" i="270"/>
  <c r="W12" i="270"/>
  <c r="U12" i="270"/>
  <c r="H12" i="270"/>
  <c r="Y11" i="270"/>
  <c r="W11" i="270"/>
  <c r="S11" i="270"/>
  <c r="U11" i="270"/>
  <c r="K11" i="270"/>
  <c r="G11" i="270"/>
  <c r="I11" i="270"/>
  <c r="Y10" i="270"/>
  <c r="W10" i="270"/>
  <c r="S10" i="270"/>
  <c r="U10" i="270"/>
  <c r="K10" i="270"/>
  <c r="G10" i="270"/>
  <c r="I10" i="270"/>
  <c r="Y9" i="270"/>
  <c r="W9" i="270"/>
  <c r="S9" i="270"/>
  <c r="U9" i="270"/>
  <c r="K9" i="270"/>
  <c r="G9" i="270"/>
  <c r="I9" i="270"/>
  <c r="Y8" i="270"/>
  <c r="W8" i="270"/>
  <c r="S8" i="270"/>
  <c r="U8" i="270"/>
  <c r="K8" i="270"/>
  <c r="G8" i="270"/>
  <c r="I8" i="270"/>
  <c r="K40" i="270"/>
  <c r="K30" i="270"/>
  <c r="K12" i="270"/>
  <c r="H18" i="270"/>
  <c r="K24" i="270"/>
  <c r="I44" i="270"/>
  <c r="W59" i="271"/>
  <c r="U67" i="271"/>
  <c r="Y59" i="271"/>
  <c r="U68" i="271"/>
  <c r="U59" i="271"/>
  <c r="P61" i="271"/>
  <c r="U61" i="271"/>
  <c r="P62" i="271"/>
  <c r="K24" i="271"/>
  <c r="K35" i="271"/>
  <c r="K39" i="271"/>
  <c r="K12" i="271"/>
  <c r="K18" i="271"/>
  <c r="K30" i="271"/>
  <c r="D63" i="271"/>
  <c r="I63" i="271"/>
  <c r="D64" i="271"/>
  <c r="I64" i="271"/>
  <c r="I65" i="271"/>
  <c r="Y59" i="270"/>
  <c r="U68" i="270"/>
  <c r="D63" i="270"/>
  <c r="I63" i="270"/>
  <c r="I12" i="270"/>
  <c r="I17" i="270"/>
  <c r="I24" i="270"/>
  <c r="D64" i="270"/>
  <c r="I64" i="270"/>
  <c r="U59" i="270"/>
  <c r="K17" i="270"/>
  <c r="K18" i="270"/>
  <c r="H31" i="270"/>
  <c r="D65" i="270"/>
  <c r="I65" i="270"/>
  <c r="W59" i="270"/>
  <c r="U67" i="270"/>
  <c r="I30" i="270"/>
  <c r="T59" i="269"/>
  <c r="Y58" i="269"/>
  <c r="W58" i="269"/>
  <c r="S58" i="269"/>
  <c r="U58" i="269"/>
  <c r="Y57" i="269"/>
  <c r="W57" i="269"/>
  <c r="S57" i="269"/>
  <c r="U57" i="269"/>
  <c r="Y56" i="269"/>
  <c r="W56" i="269"/>
  <c r="S56" i="269"/>
  <c r="U56" i="269"/>
  <c r="Y55" i="269"/>
  <c r="W55" i="269"/>
  <c r="S55" i="269"/>
  <c r="U55" i="269"/>
  <c r="Y54" i="269"/>
  <c r="W54" i="269"/>
  <c r="S54" i="269"/>
  <c r="U54" i="269"/>
  <c r="Y53" i="269"/>
  <c r="W53" i="269"/>
  <c r="S53" i="269"/>
  <c r="U53" i="269"/>
  <c r="Y52" i="269"/>
  <c r="W52" i="269"/>
  <c r="S52" i="269"/>
  <c r="U52" i="269"/>
  <c r="Y51" i="269"/>
  <c r="W51" i="269"/>
  <c r="S51" i="269"/>
  <c r="U51" i="269"/>
  <c r="Y50" i="269"/>
  <c r="W50" i="269"/>
  <c r="S50" i="269"/>
  <c r="U50" i="269"/>
  <c r="Y49" i="269"/>
  <c r="W49" i="269"/>
  <c r="S49" i="269"/>
  <c r="U49" i="269"/>
  <c r="Y48" i="269"/>
  <c r="W48" i="269"/>
  <c r="S48" i="269"/>
  <c r="U48" i="269"/>
  <c r="Y47" i="269"/>
  <c r="W47" i="269"/>
  <c r="S47" i="269"/>
  <c r="U47" i="269"/>
  <c r="H47" i="269"/>
  <c r="Y46" i="269"/>
  <c r="W46" i="269"/>
  <c r="S46" i="269"/>
  <c r="U46" i="269"/>
  <c r="K46" i="269"/>
  <c r="G46" i="269"/>
  <c r="I46" i="269"/>
  <c r="Y45" i="269"/>
  <c r="W45" i="269"/>
  <c r="S45" i="269"/>
  <c r="U45" i="269"/>
  <c r="K45" i="269"/>
  <c r="K47" i="269"/>
  <c r="G45" i="269"/>
  <c r="I45" i="269"/>
  <c r="D65" i="269"/>
  <c r="Y44" i="269"/>
  <c r="W44" i="269"/>
  <c r="S44" i="269"/>
  <c r="U44" i="269"/>
  <c r="H44" i="269"/>
  <c r="Y43" i="269"/>
  <c r="W43" i="269"/>
  <c r="S43" i="269"/>
  <c r="U43" i="269"/>
  <c r="K43" i="269"/>
  <c r="G43" i="269"/>
  <c r="I43" i="269"/>
  <c r="Y42" i="269"/>
  <c r="W42" i="269"/>
  <c r="S42" i="269"/>
  <c r="U42" i="269"/>
  <c r="K42" i="269"/>
  <c r="G42" i="269"/>
  <c r="I42" i="269"/>
  <c r="Y41" i="269"/>
  <c r="W41" i="269"/>
  <c r="S41" i="269"/>
  <c r="U41" i="269"/>
  <c r="K41" i="269"/>
  <c r="K44" i="269"/>
  <c r="G41" i="269"/>
  <c r="I41" i="269"/>
  <c r="I44" i="269"/>
  <c r="Y40" i="269"/>
  <c r="W40" i="269"/>
  <c r="S40" i="269"/>
  <c r="U40" i="269"/>
  <c r="Y39" i="269"/>
  <c r="W39" i="269"/>
  <c r="S39" i="269"/>
  <c r="U39" i="269"/>
  <c r="H39" i="269"/>
  <c r="Y38" i="269"/>
  <c r="W38" i="269"/>
  <c r="S38" i="269"/>
  <c r="U38" i="269"/>
  <c r="K38" i="269"/>
  <c r="G38" i="269"/>
  <c r="I38" i="269"/>
  <c r="Y37" i="269"/>
  <c r="W37" i="269"/>
  <c r="S37" i="269"/>
  <c r="U37" i="269"/>
  <c r="K37" i="269"/>
  <c r="G37" i="269"/>
  <c r="I37" i="269"/>
  <c r="Y36" i="269"/>
  <c r="W36" i="269"/>
  <c r="S36" i="269"/>
  <c r="U36" i="269"/>
  <c r="K36" i="269"/>
  <c r="G36" i="269"/>
  <c r="I36" i="269"/>
  <c r="Y35" i="269"/>
  <c r="W35" i="269"/>
  <c r="S35" i="269"/>
  <c r="U35" i="269"/>
  <c r="H35" i="269"/>
  <c r="H40" i="269"/>
  <c r="Y34" i="269"/>
  <c r="W34" i="269"/>
  <c r="S34" i="269"/>
  <c r="U34" i="269"/>
  <c r="K34" i="269"/>
  <c r="G34" i="269"/>
  <c r="I34" i="269"/>
  <c r="Y33" i="269"/>
  <c r="W33" i="269"/>
  <c r="S33" i="269"/>
  <c r="U33" i="269"/>
  <c r="K33" i="269"/>
  <c r="G33" i="269"/>
  <c r="I33" i="269"/>
  <c r="Y32" i="269"/>
  <c r="W32" i="269"/>
  <c r="S32" i="269"/>
  <c r="U32" i="269"/>
  <c r="K32" i="269"/>
  <c r="G32" i="269"/>
  <c r="I32" i="269"/>
  <c r="Y31" i="269"/>
  <c r="W31" i="269"/>
  <c r="S31" i="269"/>
  <c r="U31" i="269"/>
  <c r="Y30" i="269"/>
  <c r="W30" i="269"/>
  <c r="S30" i="269"/>
  <c r="U30" i="269"/>
  <c r="H30" i="269"/>
  <c r="Y29" i="269"/>
  <c r="W29" i="269"/>
  <c r="S29" i="269"/>
  <c r="U29" i="269"/>
  <c r="K29" i="269"/>
  <c r="G29" i="269"/>
  <c r="I29" i="269"/>
  <c r="Y28" i="269"/>
  <c r="W28" i="269"/>
  <c r="S28" i="269"/>
  <c r="U28" i="269"/>
  <c r="K28" i="269"/>
  <c r="G28" i="269"/>
  <c r="I28" i="269"/>
  <c r="Y27" i="269"/>
  <c r="W27" i="269"/>
  <c r="S27" i="269"/>
  <c r="U27" i="269"/>
  <c r="K27" i="269"/>
  <c r="G27" i="269"/>
  <c r="I27" i="269"/>
  <c r="Y26" i="269"/>
  <c r="W26" i="269"/>
  <c r="S26" i="269"/>
  <c r="U26" i="269"/>
  <c r="K26" i="269"/>
  <c r="K25" i="269"/>
  <c r="K30" i="269"/>
  <c r="G26" i="269"/>
  <c r="I26" i="269"/>
  <c r="Y25" i="269"/>
  <c r="W25" i="269"/>
  <c r="S25" i="269"/>
  <c r="U25" i="269"/>
  <c r="G25" i="269"/>
  <c r="I25" i="269"/>
  <c r="Y24" i="269"/>
  <c r="W24" i="269"/>
  <c r="S24" i="269"/>
  <c r="U24" i="269"/>
  <c r="H24" i="269"/>
  <c r="H31" i="269"/>
  <c r="Y23" i="269"/>
  <c r="W23" i="269"/>
  <c r="S23" i="269"/>
  <c r="U23" i="269"/>
  <c r="K23" i="269"/>
  <c r="G23" i="269"/>
  <c r="I23" i="269"/>
  <c r="Y22" i="269"/>
  <c r="W22" i="269"/>
  <c r="S22" i="269"/>
  <c r="U22" i="269"/>
  <c r="K22" i="269"/>
  <c r="G22" i="269"/>
  <c r="I22" i="269"/>
  <c r="Y21" i="269"/>
  <c r="W21" i="269"/>
  <c r="S21" i="269"/>
  <c r="U21" i="269"/>
  <c r="K21" i="269"/>
  <c r="G21" i="269"/>
  <c r="I21" i="269"/>
  <c r="Y20" i="269"/>
  <c r="W20" i="269"/>
  <c r="S20" i="269"/>
  <c r="U20" i="269"/>
  <c r="K20" i="269"/>
  <c r="G20" i="269"/>
  <c r="I20" i="269"/>
  <c r="Y19" i="269"/>
  <c r="W19" i="269"/>
  <c r="S19" i="269"/>
  <c r="U19" i="269"/>
  <c r="K19" i="269"/>
  <c r="G19" i="269"/>
  <c r="I19" i="269"/>
  <c r="Y18" i="269"/>
  <c r="W18" i="269"/>
  <c r="S18" i="269"/>
  <c r="U18" i="269"/>
  <c r="Y17" i="269"/>
  <c r="W17" i="269"/>
  <c r="S17" i="269"/>
  <c r="U17" i="269"/>
  <c r="H17" i="269"/>
  <c r="Y16" i="269"/>
  <c r="W16" i="269"/>
  <c r="S16" i="269"/>
  <c r="U16" i="269"/>
  <c r="K16" i="269"/>
  <c r="G16" i="269"/>
  <c r="I16" i="269"/>
  <c r="Y15" i="269"/>
  <c r="W15" i="269"/>
  <c r="S15" i="269"/>
  <c r="U15" i="269"/>
  <c r="K15" i="269"/>
  <c r="G15" i="269"/>
  <c r="I15" i="269"/>
  <c r="Y14" i="269"/>
  <c r="W14" i="269"/>
  <c r="S14" i="269"/>
  <c r="U14" i="269"/>
  <c r="K14" i="269"/>
  <c r="G14" i="269"/>
  <c r="I14" i="269"/>
  <c r="Y13" i="269"/>
  <c r="W13" i="269"/>
  <c r="S13" i="269"/>
  <c r="U13" i="269"/>
  <c r="K13" i="269"/>
  <c r="G13" i="269"/>
  <c r="I13" i="269"/>
  <c r="Y12" i="269"/>
  <c r="W12" i="269"/>
  <c r="U12" i="269"/>
  <c r="H12" i="269"/>
  <c r="H18" i="269"/>
  <c r="Y11" i="269"/>
  <c r="W11" i="269"/>
  <c r="S11" i="269"/>
  <c r="U11" i="269"/>
  <c r="K11" i="269"/>
  <c r="G11" i="269"/>
  <c r="I11" i="269"/>
  <c r="Y10" i="269"/>
  <c r="W10" i="269"/>
  <c r="S10" i="269"/>
  <c r="U10" i="269"/>
  <c r="K10" i="269"/>
  <c r="G10" i="269"/>
  <c r="I10" i="269"/>
  <c r="Y9" i="269"/>
  <c r="W9" i="269"/>
  <c r="S9" i="269"/>
  <c r="U9" i="269"/>
  <c r="K9" i="269"/>
  <c r="G9" i="269"/>
  <c r="I9" i="269"/>
  <c r="Y8" i="269"/>
  <c r="W8" i="269"/>
  <c r="S8" i="269"/>
  <c r="U8" i="269"/>
  <c r="K8" i="269"/>
  <c r="G8" i="269"/>
  <c r="I8" i="269"/>
  <c r="H48" i="269"/>
  <c r="I24" i="269"/>
  <c r="K35" i="269"/>
  <c r="I39" i="269"/>
  <c r="I12" i="269"/>
  <c r="K17" i="269"/>
  <c r="K39" i="269"/>
  <c r="I18" i="270"/>
  <c r="D61" i="270"/>
  <c r="I61" i="270"/>
  <c r="K31" i="271"/>
  <c r="I35" i="269"/>
  <c r="K12" i="269"/>
  <c r="K24" i="269"/>
  <c r="H48" i="270"/>
  <c r="K31" i="270"/>
  <c r="K48" i="270"/>
  <c r="I69" i="270"/>
  <c r="U69" i="270"/>
  <c r="K40" i="271"/>
  <c r="K48" i="271"/>
  <c r="I69" i="271"/>
  <c r="U69" i="271"/>
  <c r="D61" i="271"/>
  <c r="I61" i="271"/>
  <c r="D62" i="271"/>
  <c r="I62" i="271"/>
  <c r="P61" i="270"/>
  <c r="U61" i="270"/>
  <c r="P62" i="270"/>
  <c r="I31" i="270"/>
  <c r="Y59" i="269"/>
  <c r="U68" i="269"/>
  <c r="U59" i="269"/>
  <c r="P61" i="269"/>
  <c r="U61" i="269"/>
  <c r="P62" i="269"/>
  <c r="W59" i="269"/>
  <c r="U67" i="269"/>
  <c r="D64" i="269"/>
  <c r="I64" i="269"/>
  <c r="I17" i="269"/>
  <c r="I18" i="269"/>
  <c r="I30" i="269"/>
  <c r="I31" i="269"/>
  <c r="K18" i="269"/>
  <c r="K31" i="269"/>
  <c r="I47" i="269"/>
  <c r="I65" i="269"/>
  <c r="T59" i="268"/>
  <c r="Y58" i="268"/>
  <c r="W58" i="268"/>
  <c r="S58" i="268"/>
  <c r="U58" i="268"/>
  <c r="Y57" i="268"/>
  <c r="W57" i="268"/>
  <c r="S57" i="268"/>
  <c r="U57" i="268"/>
  <c r="Y56" i="268"/>
  <c r="W56" i="268"/>
  <c r="S56" i="268"/>
  <c r="U56" i="268"/>
  <c r="Y55" i="268"/>
  <c r="W55" i="268"/>
  <c r="S55" i="268"/>
  <c r="U55" i="268"/>
  <c r="Y54" i="268"/>
  <c r="W54" i="268"/>
  <c r="S54" i="268"/>
  <c r="U54" i="268"/>
  <c r="Y53" i="268"/>
  <c r="W53" i="268"/>
  <c r="S53" i="268"/>
  <c r="U53" i="268"/>
  <c r="Y52" i="268"/>
  <c r="W52" i="268"/>
  <c r="S52" i="268"/>
  <c r="U52" i="268"/>
  <c r="Y51" i="268"/>
  <c r="W51" i="268"/>
  <c r="S51" i="268"/>
  <c r="U51" i="268"/>
  <c r="Y50" i="268"/>
  <c r="W50" i="268"/>
  <c r="S50" i="268"/>
  <c r="U50" i="268"/>
  <c r="Y49" i="268"/>
  <c r="W49" i="268"/>
  <c r="S49" i="268"/>
  <c r="U49" i="268"/>
  <c r="Y48" i="268"/>
  <c r="W48" i="268"/>
  <c r="S48" i="268"/>
  <c r="U48" i="268"/>
  <c r="Y47" i="268"/>
  <c r="W47" i="268"/>
  <c r="S47" i="268"/>
  <c r="U47" i="268"/>
  <c r="H47" i="268"/>
  <c r="Y46" i="268"/>
  <c r="W46" i="268"/>
  <c r="S46" i="268"/>
  <c r="U46" i="268"/>
  <c r="K46" i="268"/>
  <c r="G46" i="268"/>
  <c r="I46" i="268"/>
  <c r="Y45" i="268"/>
  <c r="W45" i="268"/>
  <c r="S45" i="268"/>
  <c r="U45" i="268"/>
  <c r="K45" i="268"/>
  <c r="G45" i="268"/>
  <c r="I45" i="268"/>
  <c r="Y44" i="268"/>
  <c r="W44" i="268"/>
  <c r="S44" i="268"/>
  <c r="U44" i="268"/>
  <c r="H44" i="268"/>
  <c r="Y43" i="268"/>
  <c r="W43" i="268"/>
  <c r="S43" i="268"/>
  <c r="U43" i="268"/>
  <c r="K43" i="268"/>
  <c r="G43" i="268"/>
  <c r="I43" i="268"/>
  <c r="Y42" i="268"/>
  <c r="W42" i="268"/>
  <c r="S42" i="268"/>
  <c r="U42" i="268"/>
  <c r="K42" i="268"/>
  <c r="G42" i="268"/>
  <c r="I42" i="268"/>
  <c r="Y41" i="268"/>
  <c r="W41" i="268"/>
  <c r="S41" i="268"/>
  <c r="U41" i="268"/>
  <c r="K41" i="268"/>
  <c r="G41" i="268"/>
  <c r="I41" i="268"/>
  <c r="Y40" i="268"/>
  <c r="W40" i="268"/>
  <c r="S40" i="268"/>
  <c r="U40" i="268"/>
  <c r="Y39" i="268"/>
  <c r="W39" i="268"/>
  <c r="S39" i="268"/>
  <c r="U39" i="268"/>
  <c r="H39" i="268"/>
  <c r="Y38" i="268"/>
  <c r="W38" i="268"/>
  <c r="S38" i="268"/>
  <c r="U38" i="268"/>
  <c r="K38" i="268"/>
  <c r="G38" i="268"/>
  <c r="I38" i="268"/>
  <c r="Y37" i="268"/>
  <c r="W37" i="268"/>
  <c r="S37" i="268"/>
  <c r="U37" i="268"/>
  <c r="K37" i="268"/>
  <c r="G37" i="268"/>
  <c r="I37" i="268"/>
  <c r="Y36" i="268"/>
  <c r="W36" i="268"/>
  <c r="S36" i="268"/>
  <c r="U36" i="268"/>
  <c r="K36" i="268"/>
  <c r="G36" i="268"/>
  <c r="I36" i="268"/>
  <c r="Y35" i="268"/>
  <c r="W35" i="268"/>
  <c r="S35" i="268"/>
  <c r="U35" i="268"/>
  <c r="H35" i="268"/>
  <c r="Y34" i="268"/>
  <c r="W34" i="268"/>
  <c r="S34" i="268"/>
  <c r="U34" i="268"/>
  <c r="K34" i="268"/>
  <c r="G34" i="268"/>
  <c r="I34" i="268"/>
  <c r="Y33" i="268"/>
  <c r="W33" i="268"/>
  <c r="S33" i="268"/>
  <c r="U33" i="268"/>
  <c r="K33" i="268"/>
  <c r="G33" i="268"/>
  <c r="I33" i="268"/>
  <c r="Y32" i="268"/>
  <c r="W32" i="268"/>
  <c r="S32" i="268"/>
  <c r="U32" i="268"/>
  <c r="K32" i="268"/>
  <c r="G32" i="268"/>
  <c r="I32" i="268"/>
  <c r="Y31" i="268"/>
  <c r="W31" i="268"/>
  <c r="S31" i="268"/>
  <c r="U31" i="268"/>
  <c r="Y30" i="268"/>
  <c r="W30" i="268"/>
  <c r="S30" i="268"/>
  <c r="U30" i="268"/>
  <c r="H30" i="268"/>
  <c r="Y29" i="268"/>
  <c r="W29" i="268"/>
  <c r="S29" i="268"/>
  <c r="U29" i="268"/>
  <c r="K29" i="268"/>
  <c r="G29" i="268"/>
  <c r="I29" i="268"/>
  <c r="Y28" i="268"/>
  <c r="W28" i="268"/>
  <c r="S28" i="268"/>
  <c r="U28" i="268"/>
  <c r="K28" i="268"/>
  <c r="G28" i="268"/>
  <c r="I28" i="268"/>
  <c r="Y27" i="268"/>
  <c r="W27" i="268"/>
  <c r="S27" i="268"/>
  <c r="U27" i="268"/>
  <c r="K27" i="268"/>
  <c r="G27" i="268"/>
  <c r="I27" i="268"/>
  <c r="Y26" i="268"/>
  <c r="W26" i="268"/>
  <c r="S26" i="268"/>
  <c r="U26" i="268"/>
  <c r="K26" i="268"/>
  <c r="G26" i="268"/>
  <c r="I26" i="268"/>
  <c r="Y25" i="268"/>
  <c r="W25" i="268"/>
  <c r="S25" i="268"/>
  <c r="U25" i="268"/>
  <c r="K25" i="268"/>
  <c r="G25" i="268"/>
  <c r="I25" i="268"/>
  <c r="Y24" i="268"/>
  <c r="W24" i="268"/>
  <c r="S24" i="268"/>
  <c r="U24" i="268"/>
  <c r="H24" i="268"/>
  <c r="Y23" i="268"/>
  <c r="W23" i="268"/>
  <c r="S23" i="268"/>
  <c r="U23" i="268"/>
  <c r="K23" i="268"/>
  <c r="G23" i="268"/>
  <c r="I23" i="268"/>
  <c r="Y22" i="268"/>
  <c r="W22" i="268"/>
  <c r="S22" i="268"/>
  <c r="U22" i="268"/>
  <c r="K22" i="268"/>
  <c r="G22" i="268"/>
  <c r="I22" i="268"/>
  <c r="Y21" i="268"/>
  <c r="W21" i="268"/>
  <c r="S21" i="268"/>
  <c r="U21" i="268"/>
  <c r="K21" i="268"/>
  <c r="G21" i="268"/>
  <c r="I21" i="268"/>
  <c r="Y20" i="268"/>
  <c r="W20" i="268"/>
  <c r="S20" i="268"/>
  <c r="U20" i="268"/>
  <c r="K20" i="268"/>
  <c r="G20" i="268"/>
  <c r="I20" i="268"/>
  <c r="Y19" i="268"/>
  <c r="W19" i="268"/>
  <c r="S19" i="268"/>
  <c r="U19" i="268"/>
  <c r="K19" i="268"/>
  <c r="G19" i="268"/>
  <c r="I19" i="268"/>
  <c r="Y18" i="268"/>
  <c r="W18" i="268"/>
  <c r="S18" i="268"/>
  <c r="U18" i="268"/>
  <c r="Y17" i="268"/>
  <c r="W17" i="268"/>
  <c r="S17" i="268"/>
  <c r="U17" i="268"/>
  <c r="H17" i="268"/>
  <c r="Y16" i="268"/>
  <c r="W16" i="268"/>
  <c r="S16" i="268"/>
  <c r="U16" i="268"/>
  <c r="K16" i="268"/>
  <c r="G16" i="268"/>
  <c r="I16" i="268"/>
  <c r="Y15" i="268"/>
  <c r="W15" i="268"/>
  <c r="S15" i="268"/>
  <c r="U15" i="268"/>
  <c r="K15" i="268"/>
  <c r="G15" i="268"/>
  <c r="I15" i="268"/>
  <c r="Y14" i="268"/>
  <c r="W14" i="268"/>
  <c r="S14" i="268"/>
  <c r="U14" i="268"/>
  <c r="K14" i="268"/>
  <c r="G14" i="268"/>
  <c r="I14" i="268"/>
  <c r="Y13" i="268"/>
  <c r="W13" i="268"/>
  <c r="S13" i="268"/>
  <c r="U13" i="268"/>
  <c r="K13" i="268"/>
  <c r="G13" i="268"/>
  <c r="I13" i="268"/>
  <c r="Y12" i="268"/>
  <c r="W12" i="268"/>
  <c r="U12" i="268"/>
  <c r="H12" i="268"/>
  <c r="Y11" i="268"/>
  <c r="W11" i="268"/>
  <c r="S11" i="268"/>
  <c r="U11" i="268"/>
  <c r="K11" i="268"/>
  <c r="G11" i="268"/>
  <c r="I11" i="268"/>
  <c r="Y10" i="268"/>
  <c r="W10" i="268"/>
  <c r="S10" i="268"/>
  <c r="U10" i="268"/>
  <c r="K10" i="268"/>
  <c r="G10" i="268"/>
  <c r="I10" i="268"/>
  <c r="Y9" i="268"/>
  <c r="W9" i="268"/>
  <c r="S9" i="268"/>
  <c r="U9" i="268"/>
  <c r="K9" i="268"/>
  <c r="G9" i="268"/>
  <c r="I9" i="268"/>
  <c r="Y8" i="268"/>
  <c r="W8" i="268"/>
  <c r="S8" i="268"/>
  <c r="U8" i="268"/>
  <c r="K8" i="268"/>
  <c r="G8" i="268"/>
  <c r="I8" i="268"/>
  <c r="H40" i="268"/>
  <c r="K40" i="269"/>
  <c r="I40" i="269"/>
  <c r="D63" i="269"/>
  <c r="I63" i="269"/>
  <c r="K47" i="268"/>
  <c r="D67" i="271"/>
  <c r="P65" i="271"/>
  <c r="I66" i="271"/>
  <c r="D67" i="270"/>
  <c r="P65" i="270"/>
  <c r="D62" i="270"/>
  <c r="I62" i="270"/>
  <c r="I66" i="270"/>
  <c r="I48" i="270"/>
  <c r="D61" i="269"/>
  <c r="I61" i="269"/>
  <c r="D62" i="269"/>
  <c r="I62" i="269"/>
  <c r="K48" i="269"/>
  <c r="I69" i="269"/>
  <c r="U69" i="269"/>
  <c r="H31" i="268"/>
  <c r="H18" i="268"/>
  <c r="K35" i="268"/>
  <c r="K44" i="268"/>
  <c r="K17" i="268"/>
  <c r="K30" i="268"/>
  <c r="I17" i="268"/>
  <c r="I30" i="268"/>
  <c r="K12" i="268"/>
  <c r="K18" i="268"/>
  <c r="I24" i="268"/>
  <c r="I31" i="268"/>
  <c r="K24" i="268"/>
  <c r="K39" i="268"/>
  <c r="I39" i="268"/>
  <c r="Y59" i="268"/>
  <c r="U68" i="268"/>
  <c r="W59" i="268"/>
  <c r="U67" i="268"/>
  <c r="U59" i="268"/>
  <c r="K40" i="268"/>
  <c r="I35" i="268"/>
  <c r="D65" i="268"/>
  <c r="I47" i="268"/>
  <c r="I12" i="268"/>
  <c r="I44" i="268"/>
  <c r="D62" i="268"/>
  <c r="S52" i="266"/>
  <c r="S51" i="266"/>
  <c r="S50" i="266"/>
  <c r="S49" i="266"/>
  <c r="S48" i="266"/>
  <c r="S47" i="266"/>
  <c r="S46" i="266"/>
  <c r="S45" i="266"/>
  <c r="S44" i="266"/>
  <c r="S43" i="266"/>
  <c r="S42" i="266"/>
  <c r="S41" i="266"/>
  <c r="S41" i="267"/>
  <c r="K31" i="268"/>
  <c r="K48" i="268"/>
  <c r="I69" i="268"/>
  <c r="I62" i="268"/>
  <c r="I48" i="269"/>
  <c r="U65" i="271"/>
  <c r="U65" i="270"/>
  <c r="D67" i="269"/>
  <c r="P65" i="269"/>
  <c r="I66" i="269"/>
  <c r="H48" i="268"/>
  <c r="I40" i="268"/>
  <c r="U69" i="268"/>
  <c r="I65" i="268"/>
  <c r="I18" i="268"/>
  <c r="D64" i="268"/>
  <c r="I64" i="268"/>
  <c r="D63" i="268"/>
  <c r="I63" i="268"/>
  <c r="P61" i="268"/>
  <c r="U61" i="268"/>
  <c r="P62" i="268"/>
  <c r="U65" i="269"/>
  <c r="I48" i="268"/>
  <c r="D61" i="268"/>
  <c r="I61" i="268"/>
  <c r="I66" i="268"/>
  <c r="T59" i="267"/>
  <c r="Y58" i="267"/>
  <c r="W58" i="267"/>
  <c r="S58" i="267"/>
  <c r="U58" i="267"/>
  <c r="Y57" i="267"/>
  <c r="W57" i="267"/>
  <c r="S57" i="267"/>
  <c r="U57" i="267"/>
  <c r="Y56" i="267"/>
  <c r="W56" i="267"/>
  <c r="S56" i="267"/>
  <c r="U56" i="267"/>
  <c r="Y55" i="267"/>
  <c r="W55" i="267"/>
  <c r="S55" i="267"/>
  <c r="U55" i="267"/>
  <c r="Y54" i="267"/>
  <c r="W54" i="267"/>
  <c r="S54" i="267"/>
  <c r="U54" i="267"/>
  <c r="Y53" i="267"/>
  <c r="W53" i="267"/>
  <c r="S53" i="267"/>
  <c r="U53" i="267"/>
  <c r="Y52" i="267"/>
  <c r="W52" i="267"/>
  <c r="S52" i="267"/>
  <c r="U52" i="267"/>
  <c r="Y51" i="267"/>
  <c r="W51" i="267"/>
  <c r="S51" i="267"/>
  <c r="U51" i="267"/>
  <c r="Y50" i="267"/>
  <c r="W50" i="267"/>
  <c r="S50" i="267"/>
  <c r="U50" i="267"/>
  <c r="Y49" i="267"/>
  <c r="W49" i="267"/>
  <c r="S49" i="267"/>
  <c r="U49" i="267"/>
  <c r="Y48" i="267"/>
  <c r="W48" i="267"/>
  <c r="S48" i="267"/>
  <c r="U48" i="267"/>
  <c r="Y47" i="267"/>
  <c r="W47" i="267"/>
  <c r="S47" i="267"/>
  <c r="U47" i="267"/>
  <c r="H47" i="267"/>
  <c r="Y46" i="267"/>
  <c r="W46" i="267"/>
  <c r="S46" i="267"/>
  <c r="U46" i="267"/>
  <c r="K46" i="267"/>
  <c r="G46" i="267"/>
  <c r="I46" i="267"/>
  <c r="Y45" i="267"/>
  <c r="W45" i="267"/>
  <c r="S45" i="267"/>
  <c r="U45" i="267"/>
  <c r="K45" i="267"/>
  <c r="K47" i="267"/>
  <c r="G45" i="267"/>
  <c r="I45" i="267"/>
  <c r="Y44" i="267"/>
  <c r="W44" i="267"/>
  <c r="S44" i="267"/>
  <c r="U44" i="267"/>
  <c r="H44" i="267"/>
  <c r="Y43" i="267"/>
  <c r="W43" i="267"/>
  <c r="S43" i="267"/>
  <c r="U43" i="267"/>
  <c r="K43" i="267"/>
  <c r="G43" i="267"/>
  <c r="I43" i="267"/>
  <c r="Y42" i="267"/>
  <c r="W42" i="267"/>
  <c r="S42" i="267"/>
  <c r="U42" i="267"/>
  <c r="K42" i="267"/>
  <c r="G42" i="267"/>
  <c r="I42" i="267"/>
  <c r="Y41" i="267"/>
  <c r="W41" i="267"/>
  <c r="U41" i="267"/>
  <c r="K41" i="267"/>
  <c r="K44" i="267"/>
  <c r="G41" i="267"/>
  <c r="I41" i="267"/>
  <c r="Y40" i="267"/>
  <c r="W40" i="267"/>
  <c r="S40" i="267"/>
  <c r="U40" i="267"/>
  <c r="Y39" i="267"/>
  <c r="W39" i="267"/>
  <c r="S39" i="267"/>
  <c r="U39" i="267"/>
  <c r="H39" i="267"/>
  <c r="Y38" i="267"/>
  <c r="W38" i="267"/>
  <c r="S38" i="267"/>
  <c r="U38" i="267"/>
  <c r="K38" i="267"/>
  <c r="G38" i="267"/>
  <c r="I38" i="267"/>
  <c r="Y37" i="267"/>
  <c r="W37" i="267"/>
  <c r="S37" i="267"/>
  <c r="U37" i="267"/>
  <c r="K37" i="267"/>
  <c r="G37" i="267"/>
  <c r="I37" i="267"/>
  <c r="Y36" i="267"/>
  <c r="W36" i="267"/>
  <c r="S36" i="267"/>
  <c r="U36" i="267"/>
  <c r="K36" i="267"/>
  <c r="G36" i="267"/>
  <c r="I36" i="267"/>
  <c r="Y35" i="267"/>
  <c r="W35" i="267"/>
  <c r="S35" i="267"/>
  <c r="U35" i="267"/>
  <c r="H35" i="267"/>
  <c r="H40" i="267"/>
  <c r="Y34" i="267"/>
  <c r="W34" i="267"/>
  <c r="S34" i="267"/>
  <c r="U34" i="267"/>
  <c r="K34" i="267"/>
  <c r="G34" i="267"/>
  <c r="I34" i="267"/>
  <c r="Y33" i="267"/>
  <c r="W33" i="267"/>
  <c r="S33" i="267"/>
  <c r="U33" i="267"/>
  <c r="K33" i="267"/>
  <c r="G33" i="267"/>
  <c r="I33" i="267"/>
  <c r="Y32" i="267"/>
  <c r="W32" i="267"/>
  <c r="S32" i="267"/>
  <c r="U32" i="267"/>
  <c r="K32" i="267"/>
  <c r="K35" i="267"/>
  <c r="G32" i="267"/>
  <c r="I32" i="267"/>
  <c r="Y31" i="267"/>
  <c r="W31" i="267"/>
  <c r="S31" i="267"/>
  <c r="U31" i="267"/>
  <c r="Y30" i="267"/>
  <c r="W30" i="267"/>
  <c r="S30" i="267"/>
  <c r="U30" i="267"/>
  <c r="H30" i="267"/>
  <c r="Y29" i="267"/>
  <c r="W29" i="267"/>
  <c r="S29" i="267"/>
  <c r="U29" i="267"/>
  <c r="K29" i="267"/>
  <c r="G29" i="267"/>
  <c r="I29" i="267"/>
  <c r="Y28" i="267"/>
  <c r="W28" i="267"/>
  <c r="S28" i="267"/>
  <c r="U28" i="267"/>
  <c r="K28" i="267"/>
  <c r="G28" i="267"/>
  <c r="I28" i="267"/>
  <c r="Y27" i="267"/>
  <c r="W27" i="267"/>
  <c r="S27" i="267"/>
  <c r="U27" i="267"/>
  <c r="K27" i="267"/>
  <c r="G27" i="267"/>
  <c r="I27" i="267"/>
  <c r="Y26" i="267"/>
  <c r="W26" i="267"/>
  <c r="S26" i="267"/>
  <c r="U26" i="267"/>
  <c r="K26" i="267"/>
  <c r="G26" i="267"/>
  <c r="I26" i="267"/>
  <c r="Y25" i="267"/>
  <c r="W25" i="267"/>
  <c r="S25" i="267"/>
  <c r="U25" i="267"/>
  <c r="K25" i="267"/>
  <c r="G25" i="267"/>
  <c r="I25" i="267"/>
  <c r="Y24" i="267"/>
  <c r="W24" i="267"/>
  <c r="S24" i="267"/>
  <c r="U24" i="267"/>
  <c r="H24" i="267"/>
  <c r="H31" i="267"/>
  <c r="Y23" i="267"/>
  <c r="W23" i="267"/>
  <c r="S23" i="267"/>
  <c r="U23" i="267"/>
  <c r="K23" i="267"/>
  <c r="G23" i="267"/>
  <c r="I23" i="267"/>
  <c r="Y22" i="267"/>
  <c r="W22" i="267"/>
  <c r="S22" i="267"/>
  <c r="U22" i="267"/>
  <c r="K22" i="267"/>
  <c r="G22" i="267"/>
  <c r="I22" i="267"/>
  <c r="Y21" i="267"/>
  <c r="W21" i="267"/>
  <c r="S21" i="267"/>
  <c r="U21" i="267"/>
  <c r="K21" i="267"/>
  <c r="G21" i="267"/>
  <c r="I21" i="267"/>
  <c r="Y20" i="267"/>
  <c r="W20" i="267"/>
  <c r="S20" i="267"/>
  <c r="U20" i="267"/>
  <c r="K20" i="267"/>
  <c r="G20" i="267"/>
  <c r="I20" i="267"/>
  <c r="Y19" i="267"/>
  <c r="W19" i="267"/>
  <c r="S19" i="267"/>
  <c r="U19" i="267"/>
  <c r="K19" i="267"/>
  <c r="G19" i="267"/>
  <c r="I19" i="267"/>
  <c r="Y18" i="267"/>
  <c r="W18" i="267"/>
  <c r="S18" i="267"/>
  <c r="U18" i="267"/>
  <c r="Y17" i="267"/>
  <c r="W17" i="267"/>
  <c r="S17" i="267"/>
  <c r="U17" i="267"/>
  <c r="H17" i="267"/>
  <c r="Y16" i="267"/>
  <c r="W16" i="267"/>
  <c r="S16" i="267"/>
  <c r="U16" i="267"/>
  <c r="K16" i="267"/>
  <c r="G16" i="267"/>
  <c r="I16" i="267"/>
  <c r="Y15" i="267"/>
  <c r="W15" i="267"/>
  <c r="S15" i="267"/>
  <c r="U15" i="267"/>
  <c r="K15" i="267"/>
  <c r="G15" i="267"/>
  <c r="I15" i="267"/>
  <c r="Y14" i="267"/>
  <c r="W14" i="267"/>
  <c r="S14" i="267"/>
  <c r="U14" i="267"/>
  <c r="K14" i="267"/>
  <c r="G14" i="267"/>
  <c r="I14" i="267"/>
  <c r="Y13" i="267"/>
  <c r="W13" i="267"/>
  <c r="S13" i="267"/>
  <c r="U13" i="267"/>
  <c r="K13" i="267"/>
  <c r="G13" i="267"/>
  <c r="I13" i="267"/>
  <c r="Y12" i="267"/>
  <c r="W12" i="267"/>
  <c r="U12" i="267"/>
  <c r="H12" i="267"/>
  <c r="Y11" i="267"/>
  <c r="W11" i="267"/>
  <c r="S11" i="267"/>
  <c r="U11" i="267"/>
  <c r="K11" i="267"/>
  <c r="G11" i="267"/>
  <c r="I11" i="267"/>
  <c r="Y10" i="267"/>
  <c r="W10" i="267"/>
  <c r="S10" i="267"/>
  <c r="U10" i="267"/>
  <c r="K10" i="267"/>
  <c r="G10" i="267"/>
  <c r="I10" i="267"/>
  <c r="Y9" i="267"/>
  <c r="W9" i="267"/>
  <c r="S9" i="267"/>
  <c r="U9" i="267"/>
  <c r="K9" i="267"/>
  <c r="G9" i="267"/>
  <c r="I9" i="267"/>
  <c r="Y8" i="267"/>
  <c r="W8" i="267"/>
  <c r="S8" i="267"/>
  <c r="U8" i="267"/>
  <c r="K8" i="267"/>
  <c r="G8" i="267"/>
  <c r="I8" i="267"/>
  <c r="H18" i="267"/>
  <c r="K12" i="267"/>
  <c r="K17" i="267"/>
  <c r="K24" i="267"/>
  <c r="D67" i="268"/>
  <c r="P65" i="268"/>
  <c r="U65" i="268"/>
  <c r="H48" i="267"/>
  <c r="I17" i="267"/>
  <c r="K39" i="267"/>
  <c r="K40" i="267"/>
  <c r="I24" i="267"/>
  <c r="I30" i="267"/>
  <c r="I12" i="267"/>
  <c r="I18" i="267"/>
  <c r="K30" i="267"/>
  <c r="K31" i="267"/>
  <c r="W59" i="267"/>
  <c r="U67" i="267"/>
  <c r="Y59" i="267"/>
  <c r="U68" i="267"/>
  <c r="K18" i="267"/>
  <c r="I39" i="267"/>
  <c r="U59" i="267"/>
  <c r="I35" i="267"/>
  <c r="I44" i="267"/>
  <c r="D65" i="267"/>
  <c r="I47" i="267"/>
  <c r="I65" i="267"/>
  <c r="T59" i="266"/>
  <c r="Y58" i="266"/>
  <c r="W58" i="266"/>
  <c r="S58" i="266"/>
  <c r="U58" i="266"/>
  <c r="Y57" i="266"/>
  <c r="W57" i="266"/>
  <c r="S57" i="266"/>
  <c r="U57" i="266"/>
  <c r="Y56" i="266"/>
  <c r="W56" i="266"/>
  <c r="S56" i="266"/>
  <c r="U56" i="266"/>
  <c r="Y55" i="266"/>
  <c r="W55" i="266"/>
  <c r="S55" i="266"/>
  <c r="U55" i="266"/>
  <c r="Y54" i="266"/>
  <c r="W54" i="266"/>
  <c r="S54" i="266"/>
  <c r="U54" i="266"/>
  <c r="Y53" i="266"/>
  <c r="W53" i="266"/>
  <c r="S53" i="266"/>
  <c r="U53" i="266"/>
  <c r="Y52" i="266"/>
  <c r="W52" i="266"/>
  <c r="U52" i="266"/>
  <c r="Y51" i="266"/>
  <c r="W51" i="266"/>
  <c r="U51" i="266"/>
  <c r="Y50" i="266"/>
  <c r="W50" i="266"/>
  <c r="U50" i="266"/>
  <c r="Y49" i="266"/>
  <c r="W49" i="266"/>
  <c r="U49" i="266"/>
  <c r="Y48" i="266"/>
  <c r="W48" i="266"/>
  <c r="U48" i="266"/>
  <c r="Y47" i="266"/>
  <c r="W47" i="266"/>
  <c r="U47" i="266"/>
  <c r="H47" i="266"/>
  <c r="Y46" i="266"/>
  <c r="W46" i="266"/>
  <c r="U46" i="266"/>
  <c r="K46" i="266"/>
  <c r="G46" i="266"/>
  <c r="I46" i="266"/>
  <c r="Y45" i="266"/>
  <c r="W45" i="266"/>
  <c r="U45" i="266"/>
  <c r="K45" i="266"/>
  <c r="K47" i="266"/>
  <c r="G45" i="266"/>
  <c r="I45" i="266"/>
  <c r="I47" i="266"/>
  <c r="Y44" i="266"/>
  <c r="W44" i="266"/>
  <c r="U44" i="266"/>
  <c r="H44" i="266"/>
  <c r="Y43" i="266"/>
  <c r="W43" i="266"/>
  <c r="U43" i="266"/>
  <c r="K43" i="266"/>
  <c r="G43" i="266"/>
  <c r="I43" i="266"/>
  <c r="Y42" i="266"/>
  <c r="W42" i="266"/>
  <c r="U42" i="266"/>
  <c r="K42" i="266"/>
  <c r="G42" i="266"/>
  <c r="I42" i="266"/>
  <c r="Y41" i="266"/>
  <c r="W41" i="266"/>
  <c r="U41" i="266"/>
  <c r="K41" i="266"/>
  <c r="K44" i="266"/>
  <c r="G41" i="266"/>
  <c r="I41" i="266"/>
  <c r="Y40" i="266"/>
  <c r="W40" i="266"/>
  <c r="S40" i="266"/>
  <c r="U40" i="266"/>
  <c r="Y39" i="266"/>
  <c r="W39" i="266"/>
  <c r="S39" i="266"/>
  <c r="U39" i="266"/>
  <c r="H39" i="266"/>
  <c r="Y38" i="266"/>
  <c r="W38" i="266"/>
  <c r="S38" i="266"/>
  <c r="U38" i="266"/>
  <c r="K38" i="266"/>
  <c r="G38" i="266"/>
  <c r="I38" i="266"/>
  <c r="Y37" i="266"/>
  <c r="W37" i="266"/>
  <c r="S37" i="266"/>
  <c r="U37" i="266"/>
  <c r="K37" i="266"/>
  <c r="G37" i="266"/>
  <c r="I37" i="266"/>
  <c r="Y36" i="266"/>
  <c r="W36" i="266"/>
  <c r="S36" i="266"/>
  <c r="U36" i="266"/>
  <c r="K36" i="266"/>
  <c r="K39" i="266"/>
  <c r="G36" i="266"/>
  <c r="I36" i="266"/>
  <c r="Y35" i="266"/>
  <c r="W35" i="266"/>
  <c r="S35" i="266"/>
  <c r="U35" i="266"/>
  <c r="H35" i="266"/>
  <c r="H40" i="266"/>
  <c r="Y34" i="266"/>
  <c r="W34" i="266"/>
  <c r="S34" i="266"/>
  <c r="U34" i="266"/>
  <c r="K34" i="266"/>
  <c r="G34" i="266"/>
  <c r="I34" i="266"/>
  <c r="Y33" i="266"/>
  <c r="W33" i="266"/>
  <c r="S33" i="266"/>
  <c r="U33" i="266"/>
  <c r="K33" i="266"/>
  <c r="G33" i="266"/>
  <c r="I33" i="266"/>
  <c r="Y32" i="266"/>
  <c r="W32" i="266"/>
  <c r="S32" i="266"/>
  <c r="U32" i="266"/>
  <c r="K32" i="266"/>
  <c r="K35" i="266"/>
  <c r="G32" i="266"/>
  <c r="I32" i="266"/>
  <c r="I35" i="266"/>
  <c r="Y31" i="266"/>
  <c r="W31" i="266"/>
  <c r="S31" i="266"/>
  <c r="U31" i="266"/>
  <c r="Y30" i="266"/>
  <c r="W30" i="266"/>
  <c r="S30" i="266"/>
  <c r="U30" i="266"/>
  <c r="H30" i="266"/>
  <c r="Y29" i="266"/>
  <c r="W29" i="266"/>
  <c r="S29" i="266"/>
  <c r="U29" i="266"/>
  <c r="K29" i="266"/>
  <c r="G29" i="266"/>
  <c r="I29" i="266"/>
  <c r="Y28" i="266"/>
  <c r="W28" i="266"/>
  <c r="S28" i="266"/>
  <c r="U28" i="266"/>
  <c r="K28" i="266"/>
  <c r="G28" i="266"/>
  <c r="I28" i="266"/>
  <c r="Y27" i="266"/>
  <c r="W27" i="266"/>
  <c r="S27" i="266"/>
  <c r="U27" i="266"/>
  <c r="K27" i="266"/>
  <c r="G27" i="266"/>
  <c r="I27" i="266"/>
  <c r="Y26" i="266"/>
  <c r="W26" i="266"/>
  <c r="S26" i="266"/>
  <c r="U26" i="266"/>
  <c r="K26" i="266"/>
  <c r="G26" i="266"/>
  <c r="I26" i="266"/>
  <c r="Y25" i="266"/>
  <c r="W25" i="266"/>
  <c r="S25" i="266"/>
  <c r="U25" i="266"/>
  <c r="K25" i="266"/>
  <c r="G25" i="266"/>
  <c r="I25" i="266"/>
  <c r="Y24" i="266"/>
  <c r="W24" i="266"/>
  <c r="S24" i="266"/>
  <c r="U24" i="266"/>
  <c r="H24" i="266"/>
  <c r="Y23" i="266"/>
  <c r="W23" i="266"/>
  <c r="S23" i="266"/>
  <c r="U23" i="266"/>
  <c r="K23" i="266"/>
  <c r="G23" i="266"/>
  <c r="I23" i="266"/>
  <c r="Y22" i="266"/>
  <c r="W22" i="266"/>
  <c r="S22" i="266"/>
  <c r="U22" i="266"/>
  <c r="K22" i="266"/>
  <c r="G22" i="266"/>
  <c r="I22" i="266"/>
  <c r="Y21" i="266"/>
  <c r="W21" i="266"/>
  <c r="S21" i="266"/>
  <c r="U21" i="266"/>
  <c r="K21" i="266"/>
  <c r="G21" i="266"/>
  <c r="I21" i="266"/>
  <c r="Y20" i="266"/>
  <c r="W20" i="266"/>
  <c r="S20" i="266"/>
  <c r="U20" i="266"/>
  <c r="K20" i="266"/>
  <c r="G20" i="266"/>
  <c r="I20" i="266"/>
  <c r="Y19" i="266"/>
  <c r="W19" i="266"/>
  <c r="S19" i="266"/>
  <c r="U19" i="266"/>
  <c r="K19" i="266"/>
  <c r="G19" i="266"/>
  <c r="I19" i="266"/>
  <c r="Y18" i="266"/>
  <c r="W18" i="266"/>
  <c r="S18" i="266"/>
  <c r="U18" i="266"/>
  <c r="Y17" i="266"/>
  <c r="W17" i="266"/>
  <c r="S17" i="266"/>
  <c r="U17" i="266"/>
  <c r="H17" i="266"/>
  <c r="Y16" i="266"/>
  <c r="W16" i="266"/>
  <c r="S16" i="266"/>
  <c r="U16" i="266"/>
  <c r="K16" i="266"/>
  <c r="G16" i="266"/>
  <c r="I16" i="266"/>
  <c r="Y15" i="266"/>
  <c r="W15" i="266"/>
  <c r="S15" i="266"/>
  <c r="U15" i="266"/>
  <c r="K15" i="266"/>
  <c r="G15" i="266"/>
  <c r="I15" i="266"/>
  <c r="Y14" i="266"/>
  <c r="W14" i="266"/>
  <c r="S14" i="266"/>
  <c r="U14" i="266"/>
  <c r="K14" i="266"/>
  <c r="G14" i="266"/>
  <c r="I14" i="266"/>
  <c r="Y13" i="266"/>
  <c r="W13" i="266"/>
  <c r="S13" i="266"/>
  <c r="U13" i="266"/>
  <c r="K13" i="266"/>
  <c r="G13" i="266"/>
  <c r="I13" i="266"/>
  <c r="Y12" i="266"/>
  <c r="W12" i="266"/>
  <c r="U12" i="266"/>
  <c r="H12" i="266"/>
  <c r="Y11" i="266"/>
  <c r="W11" i="266"/>
  <c r="S11" i="266"/>
  <c r="U11" i="266"/>
  <c r="K11" i="266"/>
  <c r="G11" i="266"/>
  <c r="I11" i="266"/>
  <c r="Y10" i="266"/>
  <c r="W10" i="266"/>
  <c r="S10" i="266"/>
  <c r="U10" i="266"/>
  <c r="K10" i="266"/>
  <c r="G10" i="266"/>
  <c r="I10" i="266"/>
  <c r="Y9" i="266"/>
  <c r="W9" i="266"/>
  <c r="S9" i="266"/>
  <c r="U9" i="266"/>
  <c r="K9" i="266"/>
  <c r="G9" i="266"/>
  <c r="I9" i="266"/>
  <c r="Y8" i="266"/>
  <c r="W8" i="266"/>
  <c r="S8" i="266"/>
  <c r="U8" i="266"/>
  <c r="K8" i="266"/>
  <c r="G8" i="266"/>
  <c r="I8" i="266"/>
  <c r="K40" i="266"/>
  <c r="I39" i="266"/>
  <c r="I40" i="266"/>
  <c r="D63" i="266"/>
  <c r="I63" i="266"/>
  <c r="I40" i="267"/>
  <c r="K30" i="266"/>
  <c r="K12" i="266"/>
  <c r="K24" i="266"/>
  <c r="H18" i="266"/>
  <c r="I44" i="266"/>
  <c r="I31" i="267"/>
  <c r="K48" i="267"/>
  <c r="I69" i="267"/>
  <c r="U69" i="267"/>
  <c r="D63" i="267"/>
  <c r="I63" i="267"/>
  <c r="D64" i="267"/>
  <c r="I64" i="267"/>
  <c r="P61" i="267"/>
  <c r="U61" i="267"/>
  <c r="P62" i="267"/>
  <c r="D61" i="267"/>
  <c r="I61" i="267"/>
  <c r="I48" i="267"/>
  <c r="Y59" i="266"/>
  <c r="U68" i="266"/>
  <c r="I12" i="266"/>
  <c r="D64" i="266"/>
  <c r="I64" i="266"/>
  <c r="U59" i="266"/>
  <c r="K17" i="266"/>
  <c r="K18" i="266"/>
  <c r="H31" i="266"/>
  <c r="D65" i="266"/>
  <c r="I65" i="266"/>
  <c r="I17" i="266"/>
  <c r="I24" i="266"/>
  <c r="W59" i="266"/>
  <c r="U67" i="266"/>
  <c r="I30" i="266"/>
  <c r="K31" i="266"/>
  <c r="K48" i="266"/>
  <c r="I69" i="266"/>
  <c r="D62" i="267"/>
  <c r="I62" i="267"/>
  <c r="I66" i="267"/>
  <c r="H48" i="266"/>
  <c r="D67" i="267"/>
  <c r="P65" i="267"/>
  <c r="U69" i="266"/>
  <c r="P61" i="266"/>
  <c r="U61" i="266"/>
  <c r="P62" i="266"/>
  <c r="I18" i="266"/>
  <c r="I31" i="266"/>
  <c r="U65" i="267"/>
  <c r="D62" i="266"/>
  <c r="I62" i="266"/>
  <c r="I48" i="266"/>
  <c r="D61" i="266"/>
  <c r="I61" i="266"/>
  <c r="D67" i="266"/>
  <c r="P65" i="266"/>
  <c r="I66" i="266"/>
  <c r="U65" i="266"/>
</calcChain>
</file>

<file path=xl/sharedStrings.xml><?xml version="1.0" encoding="utf-8"?>
<sst xmlns="http://schemas.openxmlformats.org/spreadsheetml/2006/main" count="4086" uniqueCount="294">
  <si>
    <t>№</t>
  </si>
  <si>
    <t>Наименование продукции</t>
  </si>
  <si>
    <t>Завод. код</t>
  </si>
  <si>
    <t>Объем</t>
  </si>
  <si>
    <t>Кол. в уп.</t>
  </si>
  <si>
    <t>Let's Go зел.лим.</t>
  </si>
  <si>
    <t>L 0,5</t>
  </si>
  <si>
    <t>0,5L</t>
  </si>
  <si>
    <t>Let's Go зел.ябл.</t>
  </si>
  <si>
    <t>G 0,5</t>
  </si>
  <si>
    <t>Let's Go черн.лим.</t>
  </si>
  <si>
    <t>H 0,5</t>
  </si>
  <si>
    <t>Let's Go черн.перс.</t>
  </si>
  <si>
    <t>T 0,5</t>
  </si>
  <si>
    <t>L 1,25</t>
  </si>
  <si>
    <t>1,25L</t>
  </si>
  <si>
    <t>G 1,25</t>
  </si>
  <si>
    <t>H 1,25</t>
  </si>
  <si>
    <t>T 1,25</t>
  </si>
  <si>
    <t>Вода Let's Go негаз.</t>
  </si>
  <si>
    <t>VL 0,5</t>
  </si>
  <si>
    <t>1,0L</t>
  </si>
  <si>
    <t>1,5L</t>
  </si>
  <si>
    <t>Алькони гов.</t>
  </si>
  <si>
    <t>D 01</t>
  </si>
  <si>
    <t>100 гр.</t>
  </si>
  <si>
    <t>Алькони гов. остр.</t>
  </si>
  <si>
    <t>D 02</t>
  </si>
  <si>
    <t>Алькони кур. с грибами</t>
  </si>
  <si>
    <t>D 03</t>
  </si>
  <si>
    <t>Алькони кур.</t>
  </si>
  <si>
    <t>D 04</t>
  </si>
  <si>
    <t>Kn</t>
  </si>
  <si>
    <t>А 01</t>
  </si>
  <si>
    <t>85 гр.</t>
  </si>
  <si>
    <t>А 02</t>
  </si>
  <si>
    <t>70 гр.</t>
  </si>
  <si>
    <t>Алькони кур. остр.</t>
  </si>
  <si>
    <t>A 04</t>
  </si>
  <si>
    <t>Поваренок гов.</t>
  </si>
  <si>
    <t>C 01</t>
  </si>
  <si>
    <t>Поваренок гов. остр.</t>
  </si>
  <si>
    <t>C 02</t>
  </si>
  <si>
    <t>Поваренок кур.</t>
  </si>
  <si>
    <t>C 03</t>
  </si>
  <si>
    <t>65 гр.</t>
  </si>
  <si>
    <t>Поваренок кур. остр.</t>
  </si>
  <si>
    <t>C 04</t>
  </si>
  <si>
    <t>Алькони чашка гов.</t>
  </si>
  <si>
    <t>F 01</t>
  </si>
  <si>
    <t>Алькони чашка кур.</t>
  </si>
  <si>
    <t>F 02</t>
  </si>
  <si>
    <t>F 03</t>
  </si>
  <si>
    <t>Лапша масляно-яичная</t>
  </si>
  <si>
    <t>H</t>
  </si>
  <si>
    <t>280 гр.</t>
  </si>
  <si>
    <t>Алькони кукси Мадагаскар</t>
  </si>
  <si>
    <t>13 гр.</t>
  </si>
  <si>
    <t>Алькони кукси Панда</t>
  </si>
  <si>
    <t>Алькони кукси Винкс</t>
  </si>
  <si>
    <t>11 гр.</t>
  </si>
  <si>
    <t xml:space="preserve">Алькони кукси Бакуган </t>
  </si>
  <si>
    <t>VL 1,5</t>
  </si>
  <si>
    <t>VL 1,0</t>
  </si>
  <si>
    <t>Сумма</t>
  </si>
  <si>
    <t>Итого сумма ПБП:</t>
  </si>
  <si>
    <t>Дата:</t>
  </si>
  <si>
    <t xml:space="preserve">Цена, шт. </t>
  </si>
  <si>
    <t xml:space="preserve">Цена, уп. </t>
  </si>
  <si>
    <t>Итого 0,5л:</t>
  </si>
  <si>
    <t>Итого Ice Tea:</t>
  </si>
  <si>
    <t>Итого ПБП:</t>
  </si>
  <si>
    <t>ПБП</t>
  </si>
  <si>
    <t>Чай:</t>
  </si>
  <si>
    <t>ПБП:</t>
  </si>
  <si>
    <t>Заявка на продукцию</t>
  </si>
  <si>
    <t>Напитки, вода</t>
  </si>
  <si>
    <t>Тотал Напитки:</t>
  </si>
  <si>
    <t>Итого Ice Tea Let's Go:</t>
  </si>
  <si>
    <t>Алькони гов. красн.остр.</t>
  </si>
  <si>
    <t>Тотал, сумма заявки:</t>
  </si>
  <si>
    <t>Оператор:</t>
  </si>
  <si>
    <t>Координатор:</t>
  </si>
  <si>
    <t>Долг:</t>
  </si>
  <si>
    <t>Дистрибьютор:</t>
  </si>
  <si>
    <t>Регион:</t>
  </si>
  <si>
    <t>Q 01/G01</t>
  </si>
  <si>
    <t>Q 04/L02</t>
  </si>
  <si>
    <t>Q 03/L01</t>
  </si>
  <si>
    <t>Склад:</t>
  </si>
  <si>
    <t>Q 02/G02</t>
  </si>
  <si>
    <t>Итого, долг:</t>
  </si>
  <si>
    <t>Вес 1уп., кг</t>
  </si>
  <si>
    <t>Итого, кг</t>
  </si>
  <si>
    <t>Куб. 1уп., кг</t>
  </si>
  <si>
    <t>Итого, куб</t>
  </si>
  <si>
    <t>Итого Напитки, кг:</t>
  </si>
  <si>
    <t>Итого ПБП, кг:</t>
  </si>
  <si>
    <t>Итого ПБП, куб:</t>
  </si>
  <si>
    <t>Тотал, кг:</t>
  </si>
  <si>
    <t>Итого 1,25л:</t>
  </si>
  <si>
    <t>Региональный директор:</t>
  </si>
  <si>
    <t>Заказ уп.</t>
  </si>
  <si>
    <t>A 03</t>
  </si>
  <si>
    <t>FA 0,5</t>
  </si>
  <si>
    <t>FR 0,5</t>
  </si>
  <si>
    <t>Fresh Let's Go ягода</t>
  </si>
  <si>
    <t>FB 0,5</t>
  </si>
  <si>
    <t>FA 1,0</t>
  </si>
  <si>
    <t>FR 1,0</t>
  </si>
  <si>
    <t>FB 1,0</t>
  </si>
  <si>
    <t>Итого 1,0л:</t>
  </si>
  <si>
    <t>Итого Fresh Let's Go:</t>
  </si>
  <si>
    <t>Fresh Let's Go</t>
  </si>
  <si>
    <t>Итого Вода (негаз.) Let's Go:</t>
  </si>
  <si>
    <t>Вода Let's Go газ.</t>
  </si>
  <si>
    <t>WL 0,5</t>
  </si>
  <si>
    <t>WL 1,0</t>
  </si>
  <si>
    <t>Итого Вода (газ.) Let's Go:</t>
  </si>
  <si>
    <t>Вода (негаз.) Let's Go</t>
  </si>
  <si>
    <t>Итого вода (негаз.) Let's Go:</t>
  </si>
  <si>
    <t>Вода (газ.) Let's Go</t>
  </si>
  <si>
    <t>Итого вода (газ.) Let's Go:</t>
  </si>
  <si>
    <t>B 01</t>
  </si>
  <si>
    <t>120 гр.</t>
  </si>
  <si>
    <t>B 02</t>
  </si>
  <si>
    <t>Алькони гов. туш.</t>
  </si>
  <si>
    <t>M 01</t>
  </si>
  <si>
    <t>M 02</t>
  </si>
  <si>
    <t>B 03</t>
  </si>
  <si>
    <t>B 04</t>
  </si>
  <si>
    <t>M 03</t>
  </si>
  <si>
    <t>M 04</t>
  </si>
  <si>
    <t>Рамен чашка кимчи.</t>
  </si>
  <si>
    <t>Алькони чашка гов. туш.</t>
  </si>
  <si>
    <t>Алькони чашка бар. туш.</t>
  </si>
  <si>
    <t>Беш бармак чашка</t>
  </si>
  <si>
    <t>Рамен кимчи.</t>
  </si>
  <si>
    <t>Беш бармак</t>
  </si>
  <si>
    <t>B 05</t>
  </si>
  <si>
    <t>Алькони чашка гов. остр.</t>
  </si>
  <si>
    <t>E 01</t>
  </si>
  <si>
    <t>E 02</t>
  </si>
  <si>
    <t>E 03</t>
  </si>
  <si>
    <t>E 04</t>
  </si>
  <si>
    <t>E 05</t>
  </si>
  <si>
    <t>E 06</t>
  </si>
  <si>
    <t>60 гр.</t>
  </si>
  <si>
    <t>90 гр.</t>
  </si>
  <si>
    <t>Евро экспресс кур.</t>
  </si>
  <si>
    <t>Евро экспресс гов.</t>
  </si>
  <si>
    <t>Евро экспресс чашка кур.</t>
  </si>
  <si>
    <t>Евро экспресс чашка гов.</t>
  </si>
  <si>
    <t>Алькони чашка  гов. красн.остр.</t>
  </si>
  <si>
    <t>Bahama mama витамин</t>
  </si>
  <si>
    <t>BV 0,5</t>
  </si>
  <si>
    <t>Bahama mama тропик</t>
  </si>
  <si>
    <t>BT 0,5</t>
  </si>
  <si>
    <t>Bahama mama экзотик</t>
  </si>
  <si>
    <t>BE 0,5</t>
  </si>
  <si>
    <t>BV 1,0</t>
  </si>
  <si>
    <t>BT 1,0</t>
  </si>
  <si>
    <t>BE 1,0</t>
  </si>
  <si>
    <t>Итого Bahama mama:</t>
  </si>
  <si>
    <t>Алькони китлап беш бармак</t>
  </si>
  <si>
    <t>Kt 01</t>
  </si>
  <si>
    <t>5 кг.</t>
  </si>
  <si>
    <t>Алькони китлап домашняя</t>
  </si>
  <si>
    <t>Kt 02</t>
  </si>
  <si>
    <t>Алькони китлап лагман</t>
  </si>
  <si>
    <t>Kt 03</t>
  </si>
  <si>
    <t>Алькони китлап яичная</t>
  </si>
  <si>
    <t>Kt 04</t>
  </si>
  <si>
    <t>Алькони китлап беш бармак (фасов.)</t>
  </si>
  <si>
    <t>Kt 05</t>
  </si>
  <si>
    <t>6 кг.</t>
  </si>
  <si>
    <t>Алькони китлап домашняя (фасов.)</t>
  </si>
  <si>
    <t>Kt 06</t>
  </si>
  <si>
    <t>Алькони китлап лагман (фасов.)</t>
  </si>
  <si>
    <t>Kt 07</t>
  </si>
  <si>
    <t>Алькони китлап яичная (фасов.)</t>
  </si>
  <si>
    <t>Kt 08</t>
  </si>
  <si>
    <t>Kt 11</t>
  </si>
  <si>
    <t>10 кг.</t>
  </si>
  <si>
    <t>Kt 12</t>
  </si>
  <si>
    <t>Kt 13</t>
  </si>
  <si>
    <t>Kt 14</t>
  </si>
  <si>
    <t>Bahama mama:</t>
  </si>
  <si>
    <t>Fresh Let's Go яблоко</t>
  </si>
  <si>
    <t>Fresh Let's Go яблоко-малина</t>
  </si>
  <si>
    <t>Fresh Let's Go клюква-грейпфрут</t>
  </si>
  <si>
    <t>FС 0,5</t>
  </si>
  <si>
    <t>Fresh Let's Go сладкий абрикос</t>
  </si>
  <si>
    <t>FТ 0,5</t>
  </si>
  <si>
    <t>FС 1,0</t>
  </si>
  <si>
    <t>FТ 1,0</t>
  </si>
  <si>
    <t>СЭЗ</t>
  </si>
  <si>
    <t>Алматы, Казахстан</t>
  </si>
  <si>
    <t>Рамен кимчи чашка</t>
  </si>
  <si>
    <t>R 01</t>
  </si>
  <si>
    <t>Рамен гов. чашка</t>
  </si>
  <si>
    <t>R 02</t>
  </si>
  <si>
    <t>Рамен кур. чашка</t>
  </si>
  <si>
    <t>R 03</t>
  </si>
  <si>
    <t>Hayat</t>
  </si>
  <si>
    <t>Мистер Snack</t>
  </si>
  <si>
    <t>голова</t>
  </si>
  <si>
    <t>прицеп</t>
  </si>
  <si>
    <t>110 гр.</t>
  </si>
  <si>
    <t>.01.2020г.</t>
  </si>
  <si>
    <t>03.02.2020г.</t>
  </si>
  <si>
    <t>13.02.2020г.</t>
  </si>
  <si>
    <t>.02.2020г.</t>
  </si>
  <si>
    <t>Азия Дринкс</t>
  </si>
  <si>
    <t>Кордай, Казахстан</t>
  </si>
  <si>
    <t>голова с прицепом</t>
  </si>
  <si>
    <t>Казахстан (Кордай)</t>
  </si>
  <si>
    <t>Азия дринкс</t>
  </si>
  <si>
    <t>голова  c прицепом</t>
  </si>
  <si>
    <t>26.05.2020 г</t>
  </si>
  <si>
    <t>20.05.2020 г.</t>
  </si>
  <si>
    <t>03.08.2020 г.</t>
  </si>
  <si>
    <t>Алькони лоток гов.</t>
  </si>
  <si>
    <t>DL01</t>
  </si>
  <si>
    <t>Алькони лоток гов.ост.</t>
  </si>
  <si>
    <t>DL02</t>
  </si>
  <si>
    <t xml:space="preserve">ИП Панченко </t>
  </si>
  <si>
    <t>Акмолинская обл.</t>
  </si>
  <si>
    <t>г. Астана</t>
  </si>
  <si>
    <t>Мука высшего сорта по 2 кг</t>
  </si>
  <si>
    <t>2000 гр.</t>
  </si>
  <si>
    <t>Мука первого сорта по 2 кг</t>
  </si>
  <si>
    <t>Кокшетау</t>
  </si>
  <si>
    <t>Костанай</t>
  </si>
  <si>
    <t>Нур-Султан</t>
  </si>
  <si>
    <t>Караганда</t>
  </si>
  <si>
    <t>Продана на сумму</t>
  </si>
  <si>
    <t>Павлодар</t>
  </si>
  <si>
    <t>Петропавловск</t>
  </si>
  <si>
    <t>Семей</t>
  </si>
  <si>
    <t>Усть-Каменогорск</t>
  </si>
  <si>
    <t>Балхаш</t>
  </si>
  <si>
    <t>Фирменные полки Алькони и Кеспебай</t>
  </si>
  <si>
    <t>Период продаж 2021</t>
  </si>
  <si>
    <t>май</t>
  </si>
  <si>
    <t>Приход</t>
  </si>
  <si>
    <t>количество</t>
  </si>
  <si>
    <t>Н</t>
  </si>
  <si>
    <t>Алкони китлап беш бармак</t>
  </si>
  <si>
    <t>Kt 09</t>
  </si>
  <si>
    <t>Kt 10</t>
  </si>
  <si>
    <t>5 кг</t>
  </si>
  <si>
    <t>6 кг</t>
  </si>
  <si>
    <t>10 кг</t>
  </si>
  <si>
    <t>Алкони китлап домашняя</t>
  </si>
  <si>
    <t>Алкони китлап лагман</t>
  </si>
  <si>
    <t>Алкони китлап яичная</t>
  </si>
  <si>
    <t>Алкони китлап беш бармак (фасов.)</t>
  </si>
  <si>
    <t>Алкони китлап домашняя  (фасов.)</t>
  </si>
  <si>
    <t>Алкони китлап лагман  (фасов.)</t>
  </si>
  <si>
    <t>Алкони китлап яичная  (фасов.)</t>
  </si>
  <si>
    <t>Let's Go ябл.шипов.</t>
  </si>
  <si>
    <t>R 0,5</t>
  </si>
  <si>
    <t>Let's Go ман.ананас.</t>
  </si>
  <si>
    <t>M 0,5</t>
  </si>
  <si>
    <t>R 1,25</t>
  </si>
  <si>
    <t>M 1,25</t>
  </si>
  <si>
    <t>Груша</t>
  </si>
  <si>
    <t>GR 0,5</t>
  </si>
  <si>
    <t>Красная яблоко</t>
  </si>
  <si>
    <t>AR 0,5</t>
  </si>
  <si>
    <t>GR 1,0</t>
  </si>
  <si>
    <t>AR 1,0</t>
  </si>
  <si>
    <t>Итого Груша и Красная яблоко:</t>
  </si>
  <si>
    <t>Вода TienShan лимон</t>
  </si>
  <si>
    <t>LW 0,5</t>
  </si>
  <si>
    <t>Вода TienShan премиум</t>
  </si>
  <si>
    <t>PW 0,5</t>
  </si>
  <si>
    <t>LW 1,0</t>
  </si>
  <si>
    <t>Итого Вода (негаз.) TienShan лимон и премиум :</t>
  </si>
  <si>
    <t>Груша:</t>
  </si>
  <si>
    <t>Итого Груша и Яблоко:</t>
  </si>
  <si>
    <t>Вода лим. TienShan</t>
  </si>
  <si>
    <t>Итого вода лим. TienShan:</t>
  </si>
  <si>
    <t>Итого вода TienShan премиум:</t>
  </si>
  <si>
    <t>06.05.2021г.</t>
  </si>
  <si>
    <t>с завода</t>
  </si>
  <si>
    <t>07.05.2021г.</t>
  </si>
  <si>
    <t>продажа</t>
  </si>
  <si>
    <t>Остатки</t>
  </si>
  <si>
    <t>июнь</t>
  </si>
  <si>
    <t>Погрузка со склада в г. Нур-Султан</t>
  </si>
  <si>
    <t>Прайс лист на продукцию Комбината KAZBRAND</t>
  </si>
  <si>
    <t>www.kazbrand.kz     Заявки принимаются на e-mail: kazbrand@bk.ru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</si>
</sst>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%"/>
    <numFmt numFmtId="166" formatCode="#,##0.00000"/>
    <numFmt numFmtId="167" formatCode="0.0000"/>
    <numFmt numFmtId="168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0" tint="-0.34998626667073579"/>
      <name val="Calibri"/>
      <family val="2"/>
      <charset val="204"/>
      <scheme val="minor"/>
    </font>
    <font>
      <b/>
      <sz val="12"/>
      <color theme="0" tint="-0.49998474074526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Verdana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2">
    <xf numFmtId="0" fontId="0" fillId="0" borderId="0"/>
    <xf numFmtId="0" fontId="29" fillId="0" borderId="0"/>
    <xf numFmtId="0" fontId="30" fillId="0" borderId="0"/>
    <xf numFmtId="0" fontId="1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7">
    <xf numFmtId="0" fontId="0" fillId="0" borderId="0" xfId="0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/>
    </xf>
    <xf numFmtId="0" fontId="15" fillId="0" borderId="0" xfId="0" applyFont="1"/>
    <xf numFmtId="164" fontId="15" fillId="0" borderId="0" xfId="0" applyNumberFormat="1" applyFont="1"/>
    <xf numFmtId="3" fontId="20" fillId="2" borderId="4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0" fontId="22" fillId="0" borderId="0" xfId="0" applyFont="1"/>
    <xf numFmtId="3" fontId="20" fillId="3" borderId="4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64" fontId="17" fillId="0" borderId="6" xfId="0" applyNumberFormat="1" applyFont="1" applyFill="1" applyBorder="1" applyAlignment="1">
      <alignment horizontal="left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164" fontId="21" fillId="4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/>
    </xf>
    <xf numFmtId="164" fontId="16" fillId="4" borderId="2" xfId="0" applyNumberFormat="1" applyFont="1" applyFill="1" applyBorder="1" applyAlignment="1">
      <alignment horizontal="center" vertical="center"/>
    </xf>
    <xf numFmtId="164" fontId="20" fillId="4" borderId="1" xfId="0" applyNumberFormat="1" applyFont="1" applyFill="1" applyBorder="1" applyAlignment="1">
      <alignment horizontal="center" vertical="center"/>
    </xf>
    <xf numFmtId="3" fontId="20" fillId="4" borderId="4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164" fontId="17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/>
    <xf numFmtId="0" fontId="23" fillId="0" borderId="0" xfId="0" applyFont="1" applyBorder="1" applyAlignment="1">
      <alignment horizontal="right"/>
    </xf>
    <xf numFmtId="3" fontId="17" fillId="0" borderId="6" xfId="0" applyNumberFormat="1" applyFont="1" applyFill="1" applyBorder="1" applyAlignment="1">
      <alignment horizontal="left"/>
    </xf>
    <xf numFmtId="3" fontId="22" fillId="0" borderId="0" xfId="0" applyNumberFormat="1" applyFont="1"/>
    <xf numFmtId="3" fontId="17" fillId="5" borderId="6" xfId="0" applyNumberFormat="1" applyFont="1" applyFill="1" applyBorder="1" applyAlignment="1">
      <alignment horizontal="left"/>
    </xf>
    <xf numFmtId="3" fontId="16" fillId="4" borderId="4" xfId="0" applyNumberFormat="1" applyFont="1" applyFill="1" applyBorder="1" applyAlignment="1">
      <alignment horizontal="center"/>
    </xf>
    <xf numFmtId="164" fontId="21" fillId="4" borderId="0" xfId="0" applyNumberFormat="1" applyFont="1" applyFill="1" applyBorder="1" applyAlignment="1">
      <alignment horizontal="center" vertical="center" wrapText="1"/>
    </xf>
    <xf numFmtId="164" fontId="16" fillId="4" borderId="0" xfId="0" applyNumberFormat="1" applyFont="1" applyFill="1" applyBorder="1" applyAlignment="1">
      <alignment horizontal="center" vertical="center"/>
    </xf>
    <xf numFmtId="164" fontId="20" fillId="4" borderId="0" xfId="0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/>
    </xf>
    <xf numFmtId="3" fontId="16" fillId="4" borderId="0" xfId="0" applyNumberFormat="1" applyFont="1" applyFill="1" applyBorder="1" applyAlignment="1">
      <alignment horizontal="center"/>
    </xf>
    <xf numFmtId="4" fontId="16" fillId="4" borderId="0" xfId="0" applyNumberFormat="1" applyFont="1" applyFill="1" applyBorder="1" applyAlignment="1">
      <alignment horizontal="center" vertical="center"/>
    </xf>
    <xf numFmtId="164" fontId="20" fillId="4" borderId="4" xfId="0" applyNumberFormat="1" applyFont="1" applyFill="1" applyBorder="1" applyAlignment="1">
      <alignment horizontal="center" vertical="center"/>
    </xf>
    <xf numFmtId="164" fontId="20" fillId="2" borderId="4" xfId="0" applyNumberFormat="1" applyFont="1" applyFill="1" applyBorder="1" applyAlignment="1">
      <alignment horizontal="center" vertical="center"/>
    </xf>
    <xf numFmtId="164" fontId="17" fillId="4" borderId="6" xfId="0" applyNumberFormat="1" applyFont="1" applyFill="1" applyBorder="1" applyAlignment="1">
      <alignment horizontal="left"/>
    </xf>
    <xf numFmtId="0" fontId="24" fillId="0" borderId="6" xfId="0" applyFont="1" applyBorder="1" applyAlignment="1">
      <alignment horizontal="right"/>
    </xf>
    <xf numFmtId="165" fontId="24" fillId="0" borderId="6" xfId="0" applyNumberFormat="1" applyFont="1" applyBorder="1" applyAlignment="1">
      <alignment horizontal="center"/>
    </xf>
    <xf numFmtId="0" fontId="24" fillId="0" borderId="0" xfId="0" applyFont="1"/>
    <xf numFmtId="164" fontId="17" fillId="0" borderId="6" xfId="0" applyNumberFormat="1" applyFont="1" applyBorder="1"/>
    <xf numFmtId="3" fontId="20" fillId="6" borderId="4" xfId="0" applyNumberFormat="1" applyFont="1" applyFill="1" applyBorder="1" applyAlignment="1">
      <alignment horizontal="center" vertical="center"/>
    </xf>
    <xf numFmtId="164" fontId="20" fillId="6" borderId="5" xfId="0" applyNumberFormat="1" applyFont="1" applyFill="1" applyBorder="1" applyAlignment="1">
      <alignment horizontal="center" vertical="center"/>
    </xf>
    <xf numFmtId="164" fontId="20" fillId="6" borderId="0" xfId="0" applyNumberFormat="1" applyFont="1" applyFill="1" applyBorder="1" applyAlignment="1">
      <alignment horizontal="center" vertical="center"/>
    </xf>
    <xf numFmtId="164" fontId="20" fillId="6" borderId="4" xfId="0" applyNumberFormat="1" applyFont="1" applyFill="1" applyBorder="1" applyAlignment="1">
      <alignment horizontal="center" vertical="center"/>
    </xf>
    <xf numFmtId="0" fontId="26" fillId="0" borderId="0" xfId="0" applyFont="1"/>
    <xf numFmtId="164" fontId="16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/>
    <xf numFmtId="3" fontId="20" fillId="7" borderId="0" xfId="0" applyNumberFormat="1" applyFont="1" applyFill="1" applyBorder="1" applyAlignment="1">
      <alignment horizontal="center" vertical="center"/>
    </xf>
    <xf numFmtId="164" fontId="20" fillId="7" borderId="0" xfId="0" applyNumberFormat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left" vertical="center"/>
    </xf>
    <xf numFmtId="166" fontId="16" fillId="4" borderId="0" xfId="0" applyNumberFormat="1" applyFont="1" applyFill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3" fontId="20" fillId="8" borderId="4" xfId="0" applyNumberFormat="1" applyFont="1" applyFill="1" applyBorder="1" applyAlignment="1">
      <alignment horizontal="center" vertical="center"/>
    </xf>
    <xf numFmtId="164" fontId="20" fillId="8" borderId="5" xfId="0" applyNumberFormat="1" applyFont="1" applyFill="1" applyBorder="1" applyAlignment="1">
      <alignment horizontal="center" vertical="center"/>
    </xf>
    <xf numFmtId="164" fontId="20" fillId="8" borderId="0" xfId="0" applyNumberFormat="1" applyFont="1" applyFill="1" applyBorder="1" applyAlignment="1">
      <alignment horizontal="center" vertical="center"/>
    </xf>
    <xf numFmtId="164" fontId="20" fillId="8" borderId="4" xfId="0" applyNumberFormat="1" applyFont="1" applyFill="1" applyBorder="1" applyAlignment="1">
      <alignment horizontal="center" vertical="center"/>
    </xf>
    <xf numFmtId="3" fontId="20" fillId="7" borderId="3" xfId="0" applyNumberFormat="1" applyFont="1" applyFill="1" applyBorder="1" applyAlignment="1">
      <alignment horizontal="center" vertical="center"/>
    </xf>
    <xf numFmtId="164" fontId="20" fillId="7" borderId="5" xfId="0" applyNumberFormat="1" applyFont="1" applyFill="1" applyBorder="1" applyAlignment="1">
      <alignment horizontal="center" vertical="center"/>
    </xf>
    <xf numFmtId="164" fontId="20" fillId="7" borderId="4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/>
    </xf>
    <xf numFmtId="165" fontId="24" fillId="0" borderId="0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left"/>
    </xf>
    <xf numFmtId="164" fontId="22" fillId="0" borderId="0" xfId="0" applyNumberFormat="1" applyFont="1"/>
    <xf numFmtId="0" fontId="18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/>
    <xf numFmtId="0" fontId="14" fillId="3" borderId="0" xfId="0" applyFont="1" applyFill="1"/>
    <xf numFmtId="3" fontId="14" fillId="0" borderId="0" xfId="0" applyNumberFormat="1" applyFont="1"/>
    <xf numFmtId="0" fontId="13" fillId="0" borderId="0" xfId="0" applyFont="1"/>
    <xf numFmtId="167" fontId="13" fillId="0" borderId="1" xfId="0" applyNumberFormat="1" applyFont="1" applyBorder="1" applyAlignment="1">
      <alignment horizontal="center" vertical="center"/>
    </xf>
    <xf numFmtId="164" fontId="13" fillId="0" borderId="0" xfId="0" applyNumberFormat="1" applyFont="1"/>
    <xf numFmtId="0" fontId="13" fillId="0" borderId="4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167" fontId="12" fillId="0" borderId="2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0" xfId="0" applyNumberFormat="1" applyFont="1"/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3" fontId="25" fillId="0" borderId="1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3" fontId="15" fillId="0" borderId="0" xfId="0" applyNumberFormat="1" applyFont="1"/>
    <xf numFmtId="3" fontId="28" fillId="0" borderId="1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9" fillId="0" borderId="1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8" fillId="3" borderId="0" xfId="0" applyFont="1" applyFill="1"/>
    <xf numFmtId="167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3" fontId="7" fillId="0" borderId="0" xfId="0" applyNumberFormat="1" applyFont="1"/>
    <xf numFmtId="167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/>
    <xf numFmtId="0" fontId="7" fillId="0" borderId="4" xfId="0" applyFont="1" applyBorder="1" applyAlignment="1">
      <alignment horizontal="center" vertical="center"/>
    </xf>
    <xf numFmtId="0" fontId="7" fillId="3" borderId="0" xfId="0" applyFont="1" applyFill="1"/>
    <xf numFmtId="0" fontId="6" fillId="0" borderId="1" xfId="0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/>
    <xf numFmtId="3" fontId="17" fillId="0" borderId="0" xfId="0" applyNumberFormat="1" applyFont="1" applyFill="1" applyBorder="1" applyAlignment="1">
      <alignment horizontal="left"/>
    </xf>
    <xf numFmtId="3" fontId="20" fillId="0" borderId="4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0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/>
    </xf>
    <xf numFmtId="2" fontId="31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/>
    <xf numFmtId="164" fontId="8" fillId="0" borderId="0" xfId="0" applyNumberFormat="1" applyFont="1" applyFill="1"/>
    <xf numFmtId="3" fontId="20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164" fontId="21" fillId="4" borderId="8" xfId="0" applyNumberFormat="1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 wrapText="1"/>
    </xf>
    <xf numFmtId="164" fontId="21" fillId="2" borderId="2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3" fillId="0" borderId="0" xfId="0" applyFont="1" applyAlignment="1"/>
    <xf numFmtId="164" fontId="33" fillId="0" borderId="0" xfId="0" applyNumberFormat="1" applyFont="1"/>
    <xf numFmtId="0" fontId="33" fillId="0" borderId="0" xfId="0" applyFont="1"/>
    <xf numFmtId="0" fontId="33" fillId="0" borderId="0" xfId="0" applyFont="1" applyAlignment="1">
      <alignment horizontal="right"/>
    </xf>
    <xf numFmtId="0" fontId="35" fillId="0" borderId="0" xfId="0" applyFont="1"/>
    <xf numFmtId="0" fontId="35" fillId="0" borderId="0" xfId="0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35" fillId="0" borderId="0" xfId="0" applyNumberFormat="1" applyFont="1"/>
    <xf numFmtId="0" fontId="21" fillId="4" borderId="3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2" fillId="0" borderId="0" xfId="0" applyFont="1"/>
    <xf numFmtId="0" fontId="17" fillId="0" borderId="0" xfId="0" applyFont="1" applyAlignment="1">
      <alignment vertical="center"/>
    </xf>
    <xf numFmtId="164" fontId="17" fillId="0" borderId="6" xfId="0" applyNumberFormat="1" applyFont="1" applyFill="1" applyBorder="1" applyAlignment="1">
      <alignment horizontal="left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164" fontId="21" fillId="4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right"/>
    </xf>
    <xf numFmtId="3" fontId="17" fillId="0" borderId="6" xfId="0" applyNumberFormat="1" applyFont="1" applyFill="1" applyBorder="1" applyAlignment="1">
      <alignment horizontal="left"/>
    </xf>
    <xf numFmtId="3" fontId="16" fillId="4" borderId="4" xfId="0" applyNumberFormat="1" applyFont="1" applyFill="1" applyBorder="1" applyAlignment="1">
      <alignment horizontal="center"/>
    </xf>
    <xf numFmtId="164" fontId="21" fillId="4" borderId="0" xfId="0" applyNumberFormat="1" applyFont="1" applyFill="1" applyBorder="1" applyAlignment="1">
      <alignment horizontal="center" vertical="center" wrapText="1"/>
    </xf>
    <xf numFmtId="164" fontId="16" fillId="4" borderId="0" xfId="0" applyNumberFormat="1" applyFont="1" applyFill="1" applyBorder="1" applyAlignment="1">
      <alignment horizontal="center" vertical="center"/>
    </xf>
    <xf numFmtId="164" fontId="20" fillId="4" borderId="0" xfId="0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/>
    </xf>
    <xf numFmtId="4" fontId="16" fillId="4" borderId="0" xfId="0" applyNumberFormat="1" applyFont="1" applyFill="1" applyBorder="1" applyAlignment="1">
      <alignment horizontal="center" vertical="center"/>
    </xf>
    <xf numFmtId="164" fontId="20" fillId="4" borderId="4" xfId="0" applyNumberFormat="1" applyFont="1" applyFill="1" applyBorder="1" applyAlignment="1">
      <alignment horizontal="center" vertical="center"/>
    </xf>
    <xf numFmtId="164" fontId="20" fillId="2" borderId="4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right"/>
    </xf>
    <xf numFmtId="165" fontId="24" fillId="0" borderId="6" xfId="0" applyNumberFormat="1" applyFont="1" applyBorder="1" applyAlignment="1">
      <alignment horizontal="center"/>
    </xf>
    <xf numFmtId="164" fontId="20" fillId="6" borderId="0" xfId="0" applyNumberFormat="1" applyFont="1" applyFill="1" applyBorder="1" applyAlignment="1">
      <alignment horizontal="center" vertical="center"/>
    </xf>
    <xf numFmtId="164" fontId="20" fillId="6" borderId="4" xfId="0" applyNumberFormat="1" applyFont="1" applyFill="1" applyBorder="1" applyAlignment="1">
      <alignment horizontal="center" vertical="center"/>
    </xf>
    <xf numFmtId="0" fontId="26" fillId="0" borderId="0" xfId="0" applyFont="1"/>
    <xf numFmtId="164" fontId="22" fillId="0" borderId="0" xfId="0" applyNumberFormat="1" applyFont="1"/>
    <xf numFmtId="0" fontId="18" fillId="0" borderId="0" xfId="0" applyFont="1" applyAlignment="1">
      <alignment horizontal="center"/>
    </xf>
    <xf numFmtId="3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3" fontId="22" fillId="0" borderId="6" xfId="0" applyNumberFormat="1" applyFont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3" fontId="22" fillId="0" borderId="4" xfId="0" applyNumberFormat="1" applyFont="1" applyBorder="1" applyAlignment="1">
      <alignment horizontal="left"/>
    </xf>
    <xf numFmtId="0" fontId="17" fillId="0" borderId="4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22" fillId="0" borderId="6" xfId="0" applyFont="1" applyBorder="1" applyAlignment="1">
      <alignment horizontal="center"/>
    </xf>
    <xf numFmtId="164" fontId="20" fillId="9" borderId="0" xfId="0" applyNumberFormat="1" applyFont="1" applyFill="1" applyBorder="1" applyAlignment="1">
      <alignment horizontal="center" vertical="center"/>
    </xf>
    <xf numFmtId="164" fontId="20" fillId="9" borderId="4" xfId="0" applyNumberFormat="1" applyFont="1" applyFill="1" applyBorder="1" applyAlignment="1">
      <alignment horizontal="center" vertical="center"/>
    </xf>
    <xf numFmtId="164" fontId="20" fillId="10" borderId="0" xfId="0" applyNumberFormat="1" applyFont="1" applyFill="1" applyBorder="1" applyAlignment="1">
      <alignment horizontal="center" vertical="center"/>
    </xf>
    <xf numFmtId="164" fontId="20" fillId="10" borderId="4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18" fillId="0" borderId="4" xfId="0" applyFont="1" applyBorder="1" applyAlignment="1"/>
    <xf numFmtId="0" fontId="18" fillId="0" borderId="26" xfId="0" applyFont="1" applyBorder="1" applyAlignment="1"/>
    <xf numFmtId="168" fontId="1" fillId="0" borderId="8" xfId="0" applyNumberFormat="1" applyFont="1" applyBorder="1" applyAlignment="1">
      <alignment horizontal="center" vertical="center"/>
    </xf>
    <xf numFmtId="3" fontId="28" fillId="2" borderId="10" xfId="0" applyNumberFormat="1" applyFont="1" applyFill="1" applyBorder="1" applyAlignment="1">
      <alignment horizontal="center" vertical="center"/>
    </xf>
    <xf numFmtId="164" fontId="16" fillId="2" borderId="21" xfId="0" applyNumberFormat="1" applyFont="1" applyFill="1" applyBorder="1" applyAlignment="1">
      <alignment horizontal="center" vertical="center"/>
    </xf>
    <xf numFmtId="3" fontId="20" fillId="2" borderId="16" xfId="0" applyNumberFormat="1" applyFont="1" applyFill="1" applyBorder="1" applyAlignment="1">
      <alignment horizontal="center" vertical="center"/>
    </xf>
    <xf numFmtId="164" fontId="20" fillId="2" borderId="11" xfId="0" applyNumberFormat="1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center"/>
    </xf>
    <xf numFmtId="164" fontId="20" fillId="2" borderId="17" xfId="0" applyNumberFormat="1" applyFont="1" applyFill="1" applyBorder="1" applyAlignment="1">
      <alignment horizontal="center" vertical="center"/>
    </xf>
    <xf numFmtId="3" fontId="27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20" fillId="2" borderId="22" xfId="0" applyNumberFormat="1" applyFont="1" applyFill="1" applyBorder="1" applyAlignment="1">
      <alignment horizontal="center" vertical="center"/>
    </xf>
    <xf numFmtId="3" fontId="27" fillId="0" borderId="10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3" fontId="20" fillId="0" borderId="10" xfId="0" applyNumberFormat="1" applyFont="1" applyFill="1" applyBorder="1" applyAlignment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164" fontId="20" fillId="0" borderId="19" xfId="0" applyNumberFormat="1" applyFont="1" applyFill="1" applyBorder="1" applyAlignment="1">
      <alignment horizontal="center" vertical="center"/>
    </xf>
    <xf numFmtId="3" fontId="0" fillId="0" borderId="23" xfId="0" applyNumberFormat="1" applyBorder="1"/>
    <xf numFmtId="3" fontId="16" fillId="0" borderId="23" xfId="0" applyNumberFormat="1" applyFont="1" applyBorder="1"/>
    <xf numFmtId="3" fontId="16" fillId="0" borderId="24" xfId="0" applyNumberFormat="1" applyFont="1" applyBorder="1"/>
    <xf numFmtId="0" fontId="16" fillId="0" borderId="2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vertical="center"/>
    </xf>
    <xf numFmtId="3" fontId="36" fillId="0" borderId="23" xfId="0" applyNumberFormat="1" applyFont="1" applyBorder="1" applyAlignment="1">
      <alignment vertical="center"/>
    </xf>
    <xf numFmtId="3" fontId="36" fillId="0" borderId="11" xfId="0" applyNumberFormat="1" applyFont="1" applyBorder="1" applyAlignment="1">
      <alignment vertical="center"/>
    </xf>
    <xf numFmtId="0" fontId="37" fillId="0" borderId="16" xfId="0" applyFont="1" applyBorder="1" applyAlignment="1">
      <alignment horizontal="right"/>
    </xf>
    <xf numFmtId="3" fontId="37" fillId="0" borderId="23" xfId="0" applyNumberFormat="1" applyFont="1" applyBorder="1"/>
    <xf numFmtId="3" fontId="37" fillId="0" borderId="11" xfId="0" applyNumberFormat="1" applyFont="1" applyBorder="1"/>
    <xf numFmtId="0" fontId="37" fillId="0" borderId="23" xfId="0" applyFont="1" applyBorder="1"/>
    <xf numFmtId="0" fontId="37" fillId="0" borderId="11" xfId="0" applyFont="1" applyBorder="1"/>
    <xf numFmtId="0" fontId="37" fillId="0" borderId="22" xfId="0" applyFont="1" applyBorder="1" applyAlignment="1">
      <alignment horizontal="right"/>
    </xf>
    <xf numFmtId="0" fontId="37" fillId="0" borderId="24" xfId="0" applyFont="1" applyBorder="1"/>
    <xf numFmtId="0" fontId="37" fillId="0" borderId="13" xfId="0" applyFont="1" applyBorder="1"/>
    <xf numFmtId="0" fontId="21" fillId="0" borderId="1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22" fillId="0" borderId="6" xfId="0" applyFont="1" applyBorder="1" applyAlignment="1">
      <alignment horizontal="center"/>
    </xf>
    <xf numFmtId="3" fontId="22" fillId="0" borderId="6" xfId="0" applyNumberFormat="1" applyFont="1" applyBorder="1" applyAlignment="1">
      <alignment horizontal="left"/>
    </xf>
    <xf numFmtId="3" fontId="22" fillId="0" borderId="4" xfId="0" applyNumberFormat="1" applyFont="1" applyBorder="1" applyAlignment="1">
      <alignment horizontal="left"/>
    </xf>
    <xf numFmtId="0" fontId="17" fillId="0" borderId="4" xfId="0" applyFont="1" applyFill="1" applyBorder="1" applyAlignment="1">
      <alignment horizontal="left"/>
    </xf>
    <xf numFmtId="0" fontId="17" fillId="5" borderId="6" xfId="0" applyFont="1" applyFill="1" applyBorder="1" applyAlignment="1">
      <alignment horizontal="left"/>
    </xf>
    <xf numFmtId="2" fontId="20" fillId="4" borderId="3" xfId="0" applyNumberFormat="1" applyFont="1" applyFill="1" applyBorder="1" applyAlignment="1">
      <alignment horizontal="right" vertical="center"/>
    </xf>
    <xf numFmtId="2" fontId="20" fillId="4" borderId="4" xfId="0" applyNumberFormat="1" applyFont="1" applyFill="1" applyBorder="1" applyAlignment="1">
      <alignment horizontal="right" vertical="center"/>
    </xf>
    <xf numFmtId="2" fontId="20" fillId="4" borderId="5" xfId="0" applyNumberFormat="1" applyFont="1" applyFill="1" applyBorder="1" applyAlignment="1">
      <alignment horizontal="right" vertical="center"/>
    </xf>
    <xf numFmtId="2" fontId="20" fillId="7" borderId="3" xfId="0" applyNumberFormat="1" applyFont="1" applyFill="1" applyBorder="1" applyAlignment="1">
      <alignment horizontal="right" vertical="center"/>
    </xf>
    <xf numFmtId="2" fontId="20" fillId="7" borderId="4" xfId="0" applyNumberFormat="1" applyFont="1" applyFill="1" applyBorder="1" applyAlignment="1">
      <alignment horizontal="right" vertical="center"/>
    </xf>
    <xf numFmtId="2" fontId="20" fillId="7" borderId="5" xfId="0" applyNumberFormat="1" applyFont="1" applyFill="1" applyBorder="1" applyAlignment="1">
      <alignment horizontal="right" vertical="center"/>
    </xf>
    <xf numFmtId="2" fontId="20" fillId="3" borderId="3" xfId="0" applyNumberFormat="1" applyFont="1" applyFill="1" applyBorder="1" applyAlignment="1">
      <alignment horizontal="right" vertical="center"/>
    </xf>
    <xf numFmtId="2" fontId="20" fillId="3" borderId="4" xfId="0" applyNumberFormat="1" applyFont="1" applyFill="1" applyBorder="1" applyAlignment="1">
      <alignment horizontal="right" vertical="center"/>
    </xf>
    <xf numFmtId="2" fontId="20" fillId="3" borderId="5" xfId="0" applyNumberFormat="1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/>
    </xf>
    <xf numFmtId="2" fontId="20" fillId="2" borderId="3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 applyAlignment="1">
      <alignment horizontal="right" vertical="center"/>
    </xf>
    <xf numFmtId="2" fontId="20" fillId="2" borderId="5" xfId="0" applyNumberFormat="1" applyFont="1" applyFill="1" applyBorder="1" applyAlignment="1">
      <alignment horizontal="right" vertical="center"/>
    </xf>
    <xf numFmtId="2" fontId="20" fillId="6" borderId="3" xfId="0" applyNumberFormat="1" applyFont="1" applyFill="1" applyBorder="1" applyAlignment="1">
      <alignment horizontal="right" vertical="center"/>
    </xf>
    <xf numFmtId="2" fontId="20" fillId="6" borderId="4" xfId="0" applyNumberFormat="1" applyFont="1" applyFill="1" applyBorder="1" applyAlignment="1">
      <alignment horizontal="right" vertical="center"/>
    </xf>
    <xf numFmtId="2" fontId="20" fillId="6" borderId="5" xfId="0" applyNumberFormat="1" applyFont="1" applyFill="1" applyBorder="1" applyAlignment="1">
      <alignment horizontal="right" vertical="center"/>
    </xf>
    <xf numFmtId="2" fontId="20" fillId="8" borderId="3" xfId="0" applyNumberFormat="1" applyFont="1" applyFill="1" applyBorder="1" applyAlignment="1">
      <alignment horizontal="right" vertical="center"/>
    </xf>
    <xf numFmtId="2" fontId="20" fillId="8" borderId="4" xfId="0" applyNumberFormat="1" applyFont="1" applyFill="1" applyBorder="1" applyAlignment="1">
      <alignment horizontal="right" vertical="center"/>
    </xf>
    <xf numFmtId="2" fontId="20" fillId="8" borderId="5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/>
    </xf>
    <xf numFmtId="14" fontId="17" fillId="0" borderId="6" xfId="0" applyNumberFormat="1" applyFont="1" applyBorder="1" applyAlignment="1">
      <alignment horizontal="center"/>
    </xf>
    <xf numFmtId="0" fontId="34" fillId="0" borderId="6" xfId="0" applyFont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right" vertical="center"/>
    </xf>
    <xf numFmtId="2" fontId="20" fillId="0" borderId="4" xfId="0" applyNumberFormat="1" applyFont="1" applyFill="1" applyBorder="1" applyAlignment="1">
      <alignment horizontal="right" vertical="center"/>
    </xf>
    <xf numFmtId="2" fontId="20" fillId="0" borderId="5" xfId="0" applyNumberFormat="1" applyFont="1" applyFill="1" applyBorder="1" applyAlignment="1">
      <alignment horizontal="right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8" fillId="2" borderId="14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2" fontId="20" fillId="10" borderId="3" xfId="0" applyNumberFormat="1" applyFont="1" applyFill="1" applyBorder="1" applyAlignment="1">
      <alignment horizontal="right" vertical="center"/>
    </xf>
    <xf numFmtId="2" fontId="20" fillId="10" borderId="4" xfId="0" applyNumberFormat="1" applyFont="1" applyFill="1" applyBorder="1" applyAlignment="1">
      <alignment horizontal="right" vertical="center"/>
    </xf>
    <xf numFmtId="2" fontId="20" fillId="9" borderId="3" xfId="0" applyNumberFormat="1" applyFont="1" applyFill="1" applyBorder="1" applyAlignment="1">
      <alignment horizontal="right" vertical="center"/>
    </xf>
    <xf numFmtId="2" fontId="20" fillId="9" borderId="4" xfId="0" applyNumberFormat="1" applyFont="1" applyFill="1" applyBorder="1" applyAlignment="1">
      <alignment horizontal="right" vertical="center"/>
    </xf>
    <xf numFmtId="0" fontId="18" fillId="11" borderId="6" xfId="0" applyFont="1" applyFill="1" applyBorder="1" applyAlignment="1">
      <alignment horizontal="center" vertical="center"/>
    </xf>
    <xf numFmtId="0" fontId="34" fillId="11" borderId="6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" fontId="27" fillId="3" borderId="1" xfId="0" applyNumberFormat="1" applyFont="1" applyFill="1" applyBorder="1" applyAlignment="1">
      <alignment horizontal="center" vertical="center"/>
    </xf>
  </cellXfs>
  <cellStyles count="12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5" xfId="3" xr:uid="{00000000-0005-0000-0000-000003000000}"/>
    <cellStyle name="Обычный 5 2" xfId="4" xr:uid="{00000000-0005-0000-0000-000004000000}"/>
    <cellStyle name="Обычный 5 2 2" xfId="9" xr:uid="{00000000-0005-0000-0000-000005000000}"/>
    <cellStyle name="Обычный 5 3" xfId="5" xr:uid="{00000000-0005-0000-0000-000006000000}"/>
    <cellStyle name="Обычный 5 3 2" xfId="10" xr:uid="{00000000-0005-0000-0000-000007000000}"/>
    <cellStyle name="Обычный 5 4" xfId="6" xr:uid="{00000000-0005-0000-0000-000008000000}"/>
    <cellStyle name="Обычный 5 4 2" xfId="11" xr:uid="{00000000-0005-0000-0000-000009000000}"/>
    <cellStyle name="Обычный 5 5" xfId="8" xr:uid="{00000000-0005-0000-0000-00000A000000}"/>
    <cellStyle name="Обычный 5 6" xfId="7" xr:uid="{00000000-0005-0000-0000-00000B000000}"/>
  </cellStyles>
  <dxfs count="0"/>
  <tableStyles count="0" defaultTableStyle="TableStyleMedium2" defaultPivotStyle="PivotStyleMedium9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tyr/Desktop/&#1040;&#1089;&#1090;&#1072;&#1085;&#1072;/&#1040;&#1082;&#1090;%20&#1087;&#1088;&#1080;&#1077;&#1084;&#1072;%20/&#1050;&#1072;&#1079;&#1072;&#1093;&#1089;&#1090;&#1072;&#1085;/05.%20&#1054;&#1090;&#1075;&#1088;&#1091;&#1079;&#1082;&#1072;%20&#1085;&#1072;%20&#1050;&#1072;&#1079;&#1072;&#1093;&#1089;&#1090;&#1072;&#1085;%202020&#1075;.%20&#1052;&#1072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г"/>
      <sheetName val="20с"/>
      <sheetName val="20и"/>
      <sheetName val="26г"/>
      <sheetName val="26с"/>
      <sheetName val="26и"/>
      <sheetName val="19г"/>
      <sheetName val="19с"/>
      <sheetName val="19и"/>
      <sheetName val="г"/>
      <sheetName val="с"/>
      <sheetName val="и"/>
      <sheetName val="24г"/>
      <sheetName val="24с"/>
      <sheetName val="24и"/>
      <sheetName val="27г"/>
      <sheetName val="27с"/>
      <sheetName val="27и"/>
      <sheetName val="0г"/>
      <sheetName val="0с"/>
      <sheetName val="0и"/>
      <sheetName val="00г"/>
      <sheetName val="00с"/>
      <sheetName val="00и"/>
      <sheetName val="01-31г"/>
      <sheetName val="01-31с"/>
      <sheetName val="01-31и"/>
      <sheetName val="сводная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9">
          <cell r="AN9">
            <v>17891.402399999999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3"/>
  <sheetViews>
    <sheetView zoomScale="80" zoomScaleNormal="80" zoomScalePageLayoutView="80" workbookViewId="0">
      <selection sqref="A1:U1"/>
    </sheetView>
  </sheetViews>
  <sheetFormatPr defaultColWidth="8.7109375" defaultRowHeight="15" x14ac:dyDescent="0.25"/>
  <cols>
    <col min="1" max="1" width="4.28515625" style="4" customWidth="1"/>
    <col min="2" max="2" width="39.28515625" style="4" customWidth="1"/>
    <col min="3" max="5" width="12.28515625" style="4" customWidth="1"/>
    <col min="6" max="7" width="12.28515625" style="5" customWidth="1"/>
    <col min="8" max="9" width="19.28515625" style="4" customWidth="1"/>
    <col min="10" max="11" width="12.140625" style="4" hidden="1" customWidth="1"/>
    <col min="12" max="12" width="2.28515625" style="4" customWidth="1"/>
    <col min="13" max="13" width="4.28515625" style="4" customWidth="1"/>
    <col min="14" max="14" width="39.28515625" style="4" customWidth="1"/>
    <col min="15" max="19" width="12.28515625" style="4" customWidth="1"/>
    <col min="20" max="21" width="19.28515625" style="4" customWidth="1"/>
    <col min="22" max="25" width="8.7109375" style="4" hidden="1" customWidth="1"/>
    <col min="26" max="16384" width="8.7109375" style="4"/>
  </cols>
  <sheetData>
    <row r="1" spans="1:29" ht="21" x14ac:dyDescent="0.25">
      <c r="A1" s="289" t="s">
        <v>75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77"/>
      <c r="W1" s="77"/>
      <c r="X1" s="77"/>
      <c r="Y1" s="77"/>
      <c r="Z1" s="77"/>
    </row>
    <row r="2" spans="1:29" s="1" customFormat="1" ht="16.5" customHeight="1" x14ac:dyDescent="0.25">
      <c r="A2" s="25"/>
      <c r="B2" s="25"/>
      <c r="C2" s="22"/>
      <c r="D2" s="22"/>
      <c r="E2" s="22"/>
      <c r="F2" s="22"/>
      <c r="G2" s="22"/>
      <c r="S2" s="3" t="s">
        <v>66</v>
      </c>
      <c r="T2" s="291" t="s">
        <v>210</v>
      </c>
      <c r="U2" s="291"/>
    </row>
    <row r="3" spans="1:29" s="1" customFormat="1" ht="16.5" customHeight="1" x14ac:dyDescent="0.25">
      <c r="A3" s="290" t="s">
        <v>101</v>
      </c>
      <c r="B3" s="290"/>
      <c r="C3" s="290"/>
      <c r="D3" s="44"/>
      <c r="E3" s="44"/>
      <c r="F3" s="44"/>
      <c r="G3" s="22"/>
      <c r="S3" s="3" t="s">
        <v>84</v>
      </c>
      <c r="T3" s="291" t="s">
        <v>204</v>
      </c>
      <c r="U3" s="291"/>
    </row>
    <row r="4" spans="1:29" s="1" customFormat="1" ht="16.5" customHeight="1" x14ac:dyDescent="0.25">
      <c r="A4" s="23"/>
      <c r="B4" s="23"/>
      <c r="C4" s="24"/>
      <c r="D4" s="24"/>
      <c r="E4" s="24"/>
      <c r="F4" s="24"/>
      <c r="G4" s="22"/>
      <c r="S4" s="3" t="s">
        <v>85</v>
      </c>
      <c r="T4" s="291" t="s">
        <v>197</v>
      </c>
      <c r="U4" s="291"/>
    </row>
    <row r="5" spans="1:29" s="1" customFormat="1" ht="16.5" customHeight="1" x14ac:dyDescent="0.25">
      <c r="A5" s="23"/>
      <c r="B5" s="23"/>
      <c r="C5" s="24"/>
      <c r="D5" s="24"/>
      <c r="E5" s="24"/>
      <c r="F5" s="24"/>
      <c r="G5" s="22"/>
      <c r="N5" s="93" t="s">
        <v>206</v>
      </c>
      <c r="S5" s="3" t="s">
        <v>89</v>
      </c>
      <c r="T5" s="291" t="s">
        <v>196</v>
      </c>
      <c r="U5" s="291"/>
    </row>
    <row r="6" spans="1:29" s="2" customFormat="1" ht="16.5" customHeight="1" x14ac:dyDescent="0.3">
      <c r="A6" s="279" t="s">
        <v>76</v>
      </c>
      <c r="B6" s="279"/>
      <c r="C6" s="279"/>
      <c r="D6" s="279"/>
      <c r="E6" s="279"/>
      <c r="F6" s="279"/>
      <c r="G6" s="279"/>
      <c r="H6" s="279"/>
      <c r="I6" s="279"/>
      <c r="J6" s="68"/>
      <c r="K6" s="68"/>
      <c r="M6" s="279" t="s">
        <v>72</v>
      </c>
      <c r="N6" s="279"/>
      <c r="O6" s="279"/>
      <c r="P6" s="279"/>
      <c r="Q6" s="279"/>
      <c r="R6" s="279"/>
      <c r="S6" s="279"/>
      <c r="T6" s="279"/>
      <c r="U6" s="279"/>
    </row>
    <row r="7" spans="1:29" ht="30" x14ac:dyDescent="0.25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5" t="s">
        <v>67</v>
      </c>
      <c r="G7" s="15" t="s">
        <v>68</v>
      </c>
      <c r="H7" s="14" t="s">
        <v>102</v>
      </c>
      <c r="I7" s="15" t="s">
        <v>64</v>
      </c>
      <c r="J7" s="31" t="s">
        <v>92</v>
      </c>
      <c r="K7" s="31" t="s">
        <v>93</v>
      </c>
      <c r="L7" s="77"/>
      <c r="M7" s="13" t="s">
        <v>0</v>
      </c>
      <c r="N7" s="14" t="s">
        <v>1</v>
      </c>
      <c r="O7" s="14" t="s">
        <v>2</v>
      </c>
      <c r="P7" s="14" t="s">
        <v>3</v>
      </c>
      <c r="Q7" s="14" t="s">
        <v>4</v>
      </c>
      <c r="R7" s="15" t="s">
        <v>67</v>
      </c>
      <c r="S7" s="15" t="s">
        <v>68</v>
      </c>
      <c r="T7" s="14" t="s">
        <v>102</v>
      </c>
      <c r="U7" s="15" t="s">
        <v>64</v>
      </c>
      <c r="V7" s="31" t="s">
        <v>92</v>
      </c>
      <c r="W7" s="31" t="s">
        <v>93</v>
      </c>
      <c r="X7" s="31" t="s">
        <v>94</v>
      </c>
      <c r="Y7" s="31" t="s">
        <v>95</v>
      </c>
      <c r="Z7" s="77"/>
    </row>
    <row r="8" spans="1:29" ht="16.5" customHeight="1" x14ac:dyDescent="0.25">
      <c r="A8" s="16">
        <v>1</v>
      </c>
      <c r="B8" s="17" t="s">
        <v>5</v>
      </c>
      <c r="C8" s="16" t="s">
        <v>6</v>
      </c>
      <c r="D8" s="16" t="s">
        <v>7</v>
      </c>
      <c r="E8" s="78">
        <v>20</v>
      </c>
      <c r="F8" s="79">
        <v>0.2</v>
      </c>
      <c r="G8" s="79">
        <f>E8*F8</f>
        <v>4</v>
      </c>
      <c r="H8" s="89"/>
      <c r="I8" s="18">
        <f>G8*H8</f>
        <v>0</v>
      </c>
      <c r="J8" s="37">
        <v>11.4</v>
      </c>
      <c r="K8" s="32">
        <f>H8*J8</f>
        <v>0</v>
      </c>
      <c r="L8" s="77"/>
      <c r="M8" s="16">
        <v>26</v>
      </c>
      <c r="N8" s="17" t="s">
        <v>23</v>
      </c>
      <c r="O8" s="16" t="s">
        <v>24</v>
      </c>
      <c r="P8" s="16" t="s">
        <v>25</v>
      </c>
      <c r="Q8" s="78">
        <v>30</v>
      </c>
      <c r="R8" s="80">
        <v>0.15770000000000001</v>
      </c>
      <c r="S8" s="79">
        <f>Q8*R8</f>
        <v>4.7309999999999999</v>
      </c>
      <c r="T8" s="92"/>
      <c r="U8" s="18">
        <f t="shared" ref="U8:U51" si="0">S8*T8</f>
        <v>0</v>
      </c>
      <c r="V8" s="37">
        <v>3.3</v>
      </c>
      <c r="W8" s="32">
        <f t="shared" ref="W8:W27" si="1">T8*V8</f>
        <v>0</v>
      </c>
      <c r="X8" s="55">
        <v>2.103E-2</v>
      </c>
      <c r="Y8" s="32">
        <f>X8*T8</f>
        <v>0</v>
      </c>
      <c r="Z8" s="77"/>
      <c r="AC8" s="90"/>
    </row>
    <row r="9" spans="1:29" ht="16.5" customHeight="1" x14ac:dyDescent="0.25">
      <c r="A9" s="16">
        <v>2</v>
      </c>
      <c r="B9" s="17" t="s">
        <v>8</v>
      </c>
      <c r="C9" s="16" t="s">
        <v>9</v>
      </c>
      <c r="D9" s="16" t="s">
        <v>7</v>
      </c>
      <c r="E9" s="78">
        <v>20</v>
      </c>
      <c r="F9" s="79">
        <v>0.2</v>
      </c>
      <c r="G9" s="79">
        <f t="shared" ref="G9:G11" si="2">E9*F9</f>
        <v>4</v>
      </c>
      <c r="H9" s="89"/>
      <c r="I9" s="18">
        <f t="shared" ref="I9:I11" si="3">G9*H9</f>
        <v>0</v>
      </c>
      <c r="J9" s="37">
        <v>11.4</v>
      </c>
      <c r="K9" s="32">
        <f t="shared" ref="K9:K11" si="4">H9*J9</f>
        <v>0</v>
      </c>
      <c r="L9" s="77"/>
      <c r="M9" s="16">
        <v>27</v>
      </c>
      <c r="N9" s="17" t="s">
        <v>26</v>
      </c>
      <c r="O9" s="16" t="s">
        <v>27</v>
      </c>
      <c r="P9" s="16" t="s">
        <v>25</v>
      </c>
      <c r="Q9" s="78">
        <v>30</v>
      </c>
      <c r="R9" s="80">
        <v>0.15770000000000001</v>
      </c>
      <c r="S9" s="79">
        <f t="shared" ref="S9:S27" si="5">Q9*R9</f>
        <v>4.7309999999999999</v>
      </c>
      <c r="T9" s="92"/>
      <c r="U9" s="18">
        <f t="shared" si="0"/>
        <v>0</v>
      </c>
      <c r="V9" s="37">
        <v>3.3</v>
      </c>
      <c r="W9" s="32">
        <f t="shared" si="1"/>
        <v>0</v>
      </c>
      <c r="X9" s="55">
        <v>2.103E-2</v>
      </c>
      <c r="Y9" s="32">
        <f t="shared" ref="Y9:Y27" si="6">X9*T9</f>
        <v>0</v>
      </c>
      <c r="Z9" s="77"/>
      <c r="AC9" s="90"/>
    </row>
    <row r="10" spans="1:29" ht="16.5" customHeight="1" x14ac:dyDescent="0.25">
      <c r="A10" s="16">
        <v>3</v>
      </c>
      <c r="B10" s="17" t="s">
        <v>10</v>
      </c>
      <c r="C10" s="16" t="s">
        <v>11</v>
      </c>
      <c r="D10" s="16" t="s">
        <v>7</v>
      </c>
      <c r="E10" s="78">
        <v>20</v>
      </c>
      <c r="F10" s="79">
        <v>0.2</v>
      </c>
      <c r="G10" s="79">
        <f t="shared" si="2"/>
        <v>4</v>
      </c>
      <c r="H10" s="89"/>
      <c r="I10" s="18">
        <f t="shared" si="3"/>
        <v>0</v>
      </c>
      <c r="J10" s="37">
        <v>11.4</v>
      </c>
      <c r="K10" s="32">
        <f t="shared" si="4"/>
        <v>0</v>
      </c>
      <c r="L10" s="77"/>
      <c r="M10" s="16">
        <v>28</v>
      </c>
      <c r="N10" s="17" t="s">
        <v>28</v>
      </c>
      <c r="O10" s="16" t="s">
        <v>29</v>
      </c>
      <c r="P10" s="16" t="s">
        <v>25</v>
      </c>
      <c r="Q10" s="78">
        <v>30</v>
      </c>
      <c r="R10" s="80">
        <v>0.15770000000000001</v>
      </c>
      <c r="S10" s="79">
        <f t="shared" si="5"/>
        <v>4.7309999999999999</v>
      </c>
      <c r="T10" s="92"/>
      <c r="U10" s="18">
        <f t="shared" si="0"/>
        <v>0</v>
      </c>
      <c r="V10" s="37">
        <v>3.3</v>
      </c>
      <c r="W10" s="32">
        <f t="shared" si="1"/>
        <v>0</v>
      </c>
      <c r="X10" s="55">
        <v>2.103E-2</v>
      </c>
      <c r="Y10" s="32">
        <f t="shared" si="6"/>
        <v>0</v>
      </c>
      <c r="Z10" s="77"/>
      <c r="AC10" s="90"/>
    </row>
    <row r="11" spans="1:29" ht="16.5" customHeight="1" x14ac:dyDescent="0.25">
      <c r="A11" s="16">
        <v>4</v>
      </c>
      <c r="B11" s="17" t="s">
        <v>12</v>
      </c>
      <c r="C11" s="16" t="s">
        <v>13</v>
      </c>
      <c r="D11" s="16" t="s">
        <v>7</v>
      </c>
      <c r="E11" s="78">
        <v>20</v>
      </c>
      <c r="F11" s="79">
        <v>0.2</v>
      </c>
      <c r="G11" s="79">
        <f t="shared" si="2"/>
        <v>4</v>
      </c>
      <c r="H11" s="89"/>
      <c r="I11" s="18">
        <f t="shared" si="3"/>
        <v>0</v>
      </c>
      <c r="J11" s="37">
        <v>11.4</v>
      </c>
      <c r="K11" s="32">
        <f t="shared" si="4"/>
        <v>0</v>
      </c>
      <c r="L11" s="77"/>
      <c r="M11" s="16">
        <v>29</v>
      </c>
      <c r="N11" s="17" t="s">
        <v>30</v>
      </c>
      <c r="O11" s="16" t="s">
        <v>31</v>
      </c>
      <c r="P11" s="16" t="s">
        <v>25</v>
      </c>
      <c r="Q11" s="78">
        <v>30</v>
      </c>
      <c r="R11" s="80">
        <v>0.15770000000000001</v>
      </c>
      <c r="S11" s="79">
        <f t="shared" si="5"/>
        <v>4.7309999999999999</v>
      </c>
      <c r="T11" s="92"/>
      <c r="U11" s="18">
        <f t="shared" si="0"/>
        <v>0</v>
      </c>
      <c r="V11" s="37">
        <v>3.3</v>
      </c>
      <c r="W11" s="32">
        <f t="shared" si="1"/>
        <v>0</v>
      </c>
      <c r="X11" s="55">
        <v>2.103E-2</v>
      </c>
      <c r="Y11" s="32">
        <f t="shared" si="6"/>
        <v>0</v>
      </c>
      <c r="Z11" s="77"/>
      <c r="AC11" s="90"/>
    </row>
    <row r="12" spans="1:29" ht="16.5" customHeight="1" x14ac:dyDescent="0.25">
      <c r="A12" s="270" t="s">
        <v>69</v>
      </c>
      <c r="B12" s="271"/>
      <c r="C12" s="271"/>
      <c r="D12" s="271"/>
      <c r="E12" s="271"/>
      <c r="F12" s="271"/>
      <c r="G12" s="272"/>
      <c r="H12" s="20">
        <f>SUM(H8:H11)</f>
        <v>0</v>
      </c>
      <c r="I12" s="19">
        <f>SUM(I8:I11)</f>
        <v>0</v>
      </c>
      <c r="J12" s="33"/>
      <c r="K12" s="38">
        <f>SUM(K8:K11)</f>
        <v>0</v>
      </c>
      <c r="L12" s="77"/>
      <c r="M12" s="16">
        <v>30</v>
      </c>
      <c r="N12" s="17" t="s">
        <v>79</v>
      </c>
      <c r="O12" s="16" t="s">
        <v>32</v>
      </c>
      <c r="P12" s="16" t="s">
        <v>25</v>
      </c>
      <c r="Q12" s="78">
        <v>27</v>
      </c>
      <c r="R12" s="81">
        <v>0.15190000000000001</v>
      </c>
      <c r="S12" s="79">
        <v>4.0999999999999996</v>
      </c>
      <c r="T12" s="92">
        <v>150</v>
      </c>
      <c r="U12" s="18">
        <f t="shared" si="0"/>
        <v>615</v>
      </c>
      <c r="V12" s="37">
        <v>3</v>
      </c>
      <c r="W12" s="32">
        <f t="shared" si="1"/>
        <v>450</v>
      </c>
      <c r="X12" s="55">
        <v>1.9519999999999999E-2</v>
      </c>
      <c r="Y12" s="32">
        <f t="shared" si="6"/>
        <v>2.9279999999999999</v>
      </c>
      <c r="Z12" s="77"/>
      <c r="AC12" s="90"/>
    </row>
    <row r="13" spans="1:29" ht="16.5" customHeight="1" x14ac:dyDescent="0.25">
      <c r="A13" s="16">
        <v>5</v>
      </c>
      <c r="B13" s="17" t="s">
        <v>5</v>
      </c>
      <c r="C13" s="16" t="s">
        <v>14</v>
      </c>
      <c r="D13" s="16" t="s">
        <v>15</v>
      </c>
      <c r="E13" s="78">
        <v>9</v>
      </c>
      <c r="F13" s="79">
        <v>0.4</v>
      </c>
      <c r="G13" s="79">
        <f>E13*F13</f>
        <v>3.6</v>
      </c>
      <c r="H13" s="88"/>
      <c r="I13" s="18">
        <f t="shared" ref="I13:I16" si="7">G13*H13</f>
        <v>0</v>
      </c>
      <c r="J13" s="37">
        <v>12.4</v>
      </c>
      <c r="K13" s="32">
        <f t="shared" ref="K13:K16" si="8">H13*J13</f>
        <v>0</v>
      </c>
      <c r="L13" s="77"/>
      <c r="M13" s="16">
        <v>31</v>
      </c>
      <c r="N13" s="21" t="s">
        <v>23</v>
      </c>
      <c r="O13" s="16" t="s">
        <v>33</v>
      </c>
      <c r="P13" s="16" t="s">
        <v>34</v>
      </c>
      <c r="Q13" s="78">
        <v>30</v>
      </c>
      <c r="R13" s="80">
        <v>9.1999999999999998E-2</v>
      </c>
      <c r="S13" s="79">
        <f t="shared" si="5"/>
        <v>2.76</v>
      </c>
      <c r="T13" s="92"/>
      <c r="U13" s="18">
        <f t="shared" si="0"/>
        <v>0</v>
      </c>
      <c r="V13" s="37">
        <v>2.85</v>
      </c>
      <c r="W13" s="32">
        <f t="shared" si="1"/>
        <v>0</v>
      </c>
      <c r="X13" s="55">
        <v>1.473E-2</v>
      </c>
      <c r="Y13" s="32">
        <f t="shared" si="6"/>
        <v>0</v>
      </c>
      <c r="Z13" s="77"/>
      <c r="AC13" s="90"/>
    </row>
    <row r="14" spans="1:29" ht="16.5" customHeight="1" x14ac:dyDescent="0.25">
      <c r="A14" s="16">
        <v>6</v>
      </c>
      <c r="B14" s="17" t="s">
        <v>8</v>
      </c>
      <c r="C14" s="16" t="s">
        <v>16</v>
      </c>
      <c r="D14" s="16" t="s">
        <v>15</v>
      </c>
      <c r="E14" s="78">
        <v>9</v>
      </c>
      <c r="F14" s="79">
        <v>0.4</v>
      </c>
      <c r="G14" s="79">
        <f t="shared" ref="G14:G16" si="9">E14*F14</f>
        <v>3.6</v>
      </c>
      <c r="H14" s="89"/>
      <c r="I14" s="18">
        <f t="shared" si="7"/>
        <v>0</v>
      </c>
      <c r="J14" s="37">
        <v>12.4</v>
      </c>
      <c r="K14" s="32">
        <f t="shared" si="8"/>
        <v>0</v>
      </c>
      <c r="L14" s="77"/>
      <c r="M14" s="16">
        <v>32</v>
      </c>
      <c r="N14" s="21" t="s">
        <v>26</v>
      </c>
      <c r="O14" s="16" t="s">
        <v>35</v>
      </c>
      <c r="P14" s="16" t="s">
        <v>34</v>
      </c>
      <c r="Q14" s="78">
        <v>30</v>
      </c>
      <c r="R14" s="80">
        <v>9.1999999999999998E-2</v>
      </c>
      <c r="S14" s="79">
        <f t="shared" si="5"/>
        <v>2.76</v>
      </c>
      <c r="T14" s="92"/>
      <c r="U14" s="18">
        <f t="shared" si="0"/>
        <v>0</v>
      </c>
      <c r="V14" s="37">
        <v>2.85</v>
      </c>
      <c r="W14" s="32">
        <f t="shared" si="1"/>
        <v>0</v>
      </c>
      <c r="X14" s="55">
        <v>1.473E-2</v>
      </c>
      <c r="Y14" s="32">
        <f t="shared" si="6"/>
        <v>0</v>
      </c>
      <c r="Z14" s="77"/>
      <c r="AC14" s="90"/>
    </row>
    <row r="15" spans="1:29" ht="16.5" customHeight="1" x14ac:dyDescent="0.25">
      <c r="A15" s="16">
        <v>7</v>
      </c>
      <c r="B15" s="17" t="s">
        <v>10</v>
      </c>
      <c r="C15" s="16" t="s">
        <v>17</v>
      </c>
      <c r="D15" s="16" t="s">
        <v>15</v>
      </c>
      <c r="E15" s="78">
        <v>9</v>
      </c>
      <c r="F15" s="79">
        <v>0.4</v>
      </c>
      <c r="G15" s="79">
        <f t="shared" si="9"/>
        <v>3.6</v>
      </c>
      <c r="H15" s="88"/>
      <c r="I15" s="18">
        <f t="shared" si="7"/>
        <v>0</v>
      </c>
      <c r="J15" s="37">
        <v>12.4</v>
      </c>
      <c r="K15" s="32">
        <f t="shared" si="8"/>
        <v>0</v>
      </c>
      <c r="L15" s="77"/>
      <c r="M15" s="16">
        <v>33</v>
      </c>
      <c r="N15" s="17" t="s">
        <v>30</v>
      </c>
      <c r="O15" s="16" t="s">
        <v>103</v>
      </c>
      <c r="P15" s="16" t="s">
        <v>36</v>
      </c>
      <c r="Q15" s="78">
        <v>30</v>
      </c>
      <c r="R15" s="80">
        <v>9.1999999999999998E-2</v>
      </c>
      <c r="S15" s="79">
        <f t="shared" si="5"/>
        <v>2.76</v>
      </c>
      <c r="T15" s="92"/>
      <c r="U15" s="18">
        <f t="shared" si="0"/>
        <v>0</v>
      </c>
      <c r="V15" s="37">
        <v>2.4</v>
      </c>
      <c r="W15" s="32">
        <f t="shared" si="1"/>
        <v>0</v>
      </c>
      <c r="X15" s="55">
        <v>1.304E-2</v>
      </c>
      <c r="Y15" s="32">
        <f t="shared" si="6"/>
        <v>0</v>
      </c>
      <c r="Z15" s="77"/>
      <c r="AC15" s="90"/>
    </row>
    <row r="16" spans="1:29" ht="16.5" customHeight="1" x14ac:dyDescent="0.25">
      <c r="A16" s="16">
        <v>8</v>
      </c>
      <c r="B16" s="17" t="s">
        <v>12</v>
      </c>
      <c r="C16" s="16" t="s">
        <v>18</v>
      </c>
      <c r="D16" s="16" t="s">
        <v>15</v>
      </c>
      <c r="E16" s="78">
        <v>9</v>
      </c>
      <c r="F16" s="79">
        <v>0.4</v>
      </c>
      <c r="G16" s="79">
        <f t="shared" si="9"/>
        <v>3.6</v>
      </c>
      <c r="H16" s="88"/>
      <c r="I16" s="18">
        <f t="shared" si="7"/>
        <v>0</v>
      </c>
      <c r="J16" s="37">
        <v>12.4</v>
      </c>
      <c r="K16" s="32">
        <f t="shared" si="8"/>
        <v>0</v>
      </c>
      <c r="L16" s="77"/>
      <c r="M16" s="16">
        <v>34</v>
      </c>
      <c r="N16" s="17" t="s">
        <v>37</v>
      </c>
      <c r="O16" s="16" t="s">
        <v>38</v>
      </c>
      <c r="P16" s="16" t="s">
        <v>36</v>
      </c>
      <c r="Q16" s="78">
        <v>30</v>
      </c>
      <c r="R16" s="80">
        <v>9.1999999999999998E-2</v>
      </c>
      <c r="S16" s="79">
        <f t="shared" si="5"/>
        <v>2.76</v>
      </c>
      <c r="T16" s="92"/>
      <c r="U16" s="18">
        <f t="shared" si="0"/>
        <v>0</v>
      </c>
      <c r="V16" s="37">
        <v>2.4</v>
      </c>
      <c r="W16" s="32">
        <f t="shared" si="1"/>
        <v>0</v>
      </c>
      <c r="X16" s="55">
        <v>1.304E-2</v>
      </c>
      <c r="Y16" s="32">
        <f t="shared" si="6"/>
        <v>0</v>
      </c>
      <c r="Z16" s="77"/>
      <c r="AC16" s="90"/>
    </row>
    <row r="17" spans="1:29" ht="16.5" customHeight="1" x14ac:dyDescent="0.25">
      <c r="A17" s="270" t="s">
        <v>100</v>
      </c>
      <c r="B17" s="271"/>
      <c r="C17" s="271"/>
      <c r="D17" s="271"/>
      <c r="E17" s="271"/>
      <c r="F17" s="271"/>
      <c r="G17" s="272"/>
      <c r="H17" s="20">
        <f>SUM(H13:H16)</f>
        <v>0</v>
      </c>
      <c r="I17" s="19">
        <f>SUM(I13:I16)</f>
        <v>0</v>
      </c>
      <c r="J17" s="33"/>
      <c r="K17" s="38">
        <f>SUM(K13:K16)</f>
        <v>0</v>
      </c>
      <c r="L17" s="77"/>
      <c r="M17" s="16">
        <v>35</v>
      </c>
      <c r="N17" s="17" t="s">
        <v>39</v>
      </c>
      <c r="O17" s="16" t="s">
        <v>40</v>
      </c>
      <c r="P17" s="16" t="s">
        <v>36</v>
      </c>
      <c r="Q17" s="78">
        <v>40</v>
      </c>
      <c r="R17" s="80">
        <v>7.8899999999999998E-2</v>
      </c>
      <c r="S17" s="79">
        <f t="shared" si="5"/>
        <v>3.1559999999999997</v>
      </c>
      <c r="T17" s="92"/>
      <c r="U17" s="18">
        <f t="shared" si="0"/>
        <v>0</v>
      </c>
      <c r="V17" s="37">
        <v>3.1</v>
      </c>
      <c r="W17" s="32">
        <f t="shared" si="1"/>
        <v>0</v>
      </c>
      <c r="X17" s="55">
        <v>1.8149999999999999E-2</v>
      </c>
      <c r="Y17" s="32">
        <f t="shared" si="6"/>
        <v>0</v>
      </c>
      <c r="Z17" s="77"/>
      <c r="AC17" s="90"/>
    </row>
    <row r="18" spans="1:29" ht="16.5" customHeight="1" x14ac:dyDescent="0.25">
      <c r="A18" s="280" t="s">
        <v>70</v>
      </c>
      <c r="B18" s="281"/>
      <c r="C18" s="281"/>
      <c r="D18" s="281"/>
      <c r="E18" s="281"/>
      <c r="F18" s="281"/>
      <c r="G18" s="282"/>
      <c r="H18" s="6">
        <f>H12+H17</f>
        <v>0</v>
      </c>
      <c r="I18" s="7">
        <f>I12+I17</f>
        <v>0</v>
      </c>
      <c r="J18" s="34"/>
      <c r="K18" s="39">
        <f>K12+K17</f>
        <v>0</v>
      </c>
      <c r="L18" s="77"/>
      <c r="M18" s="16">
        <v>36</v>
      </c>
      <c r="N18" s="17" t="s">
        <v>41</v>
      </c>
      <c r="O18" s="16" t="s">
        <v>42</v>
      </c>
      <c r="P18" s="16" t="s">
        <v>36</v>
      </c>
      <c r="Q18" s="78">
        <v>40</v>
      </c>
      <c r="R18" s="80">
        <v>7.8899999999999998E-2</v>
      </c>
      <c r="S18" s="79">
        <f t="shared" si="5"/>
        <v>3.1559999999999997</v>
      </c>
      <c r="T18" s="92"/>
      <c r="U18" s="18">
        <f t="shared" si="0"/>
        <v>0</v>
      </c>
      <c r="V18" s="37">
        <v>3.1</v>
      </c>
      <c r="W18" s="32">
        <f t="shared" si="1"/>
        <v>0</v>
      </c>
      <c r="X18" s="55">
        <v>1.8149999999999999E-2</v>
      </c>
      <c r="Y18" s="32">
        <f t="shared" si="6"/>
        <v>0</v>
      </c>
      <c r="Z18" s="77"/>
      <c r="AC18" s="90"/>
    </row>
    <row r="19" spans="1:29" ht="16.5" customHeight="1" x14ac:dyDescent="0.25">
      <c r="A19" s="16">
        <v>9</v>
      </c>
      <c r="B19" s="17" t="s">
        <v>188</v>
      </c>
      <c r="C19" s="16" t="s">
        <v>104</v>
      </c>
      <c r="D19" s="16" t="s">
        <v>7</v>
      </c>
      <c r="E19" s="78">
        <v>12</v>
      </c>
      <c r="F19" s="82">
        <v>0.19</v>
      </c>
      <c r="G19" s="79">
        <f>E19*F19</f>
        <v>2.2800000000000002</v>
      </c>
      <c r="H19" s="83"/>
      <c r="I19" s="18">
        <f t="shared" ref="I19:I29" si="10">G19*H19</f>
        <v>0</v>
      </c>
      <c r="J19" s="37">
        <v>10.93</v>
      </c>
      <c r="K19" s="32">
        <f t="shared" ref="K19:K29" si="11">H19*J19</f>
        <v>0</v>
      </c>
      <c r="L19" s="77"/>
      <c r="M19" s="16">
        <v>37</v>
      </c>
      <c r="N19" s="17" t="s">
        <v>43</v>
      </c>
      <c r="O19" s="16" t="s">
        <v>44</v>
      </c>
      <c r="P19" s="16" t="s">
        <v>45</v>
      </c>
      <c r="Q19" s="78">
        <v>40</v>
      </c>
      <c r="R19" s="80">
        <v>7.8899999999999998E-2</v>
      </c>
      <c r="S19" s="79">
        <f t="shared" si="5"/>
        <v>3.1559999999999997</v>
      </c>
      <c r="T19" s="92"/>
      <c r="U19" s="18">
        <f t="shared" si="0"/>
        <v>0</v>
      </c>
      <c r="V19" s="37">
        <v>2.9</v>
      </c>
      <c r="W19" s="32">
        <f t="shared" si="1"/>
        <v>0</v>
      </c>
      <c r="X19" s="55">
        <v>1.8149999999999999E-2</v>
      </c>
      <c r="Y19" s="32">
        <f t="shared" si="6"/>
        <v>0</v>
      </c>
      <c r="Z19" s="77"/>
      <c r="AC19" s="90"/>
    </row>
    <row r="20" spans="1:29" ht="16.5" customHeight="1" x14ac:dyDescent="0.25">
      <c r="A20" s="16">
        <v>10</v>
      </c>
      <c r="B20" s="17" t="s">
        <v>189</v>
      </c>
      <c r="C20" s="16" t="s">
        <v>105</v>
      </c>
      <c r="D20" s="16" t="s">
        <v>7</v>
      </c>
      <c r="E20" s="78">
        <v>20</v>
      </c>
      <c r="F20" s="82">
        <v>0.19</v>
      </c>
      <c r="G20" s="79">
        <f t="shared" ref="G20:G23" si="12">E20*F20</f>
        <v>3.8</v>
      </c>
      <c r="H20" s="83"/>
      <c r="I20" s="18">
        <f t="shared" si="10"/>
        <v>0</v>
      </c>
      <c r="J20" s="37">
        <v>10.93</v>
      </c>
      <c r="K20" s="32">
        <f t="shared" si="11"/>
        <v>0</v>
      </c>
      <c r="L20" s="77"/>
      <c r="M20" s="16">
        <v>38</v>
      </c>
      <c r="N20" s="17" t="s">
        <v>46</v>
      </c>
      <c r="O20" s="16" t="s">
        <v>47</v>
      </c>
      <c r="P20" s="16" t="s">
        <v>45</v>
      </c>
      <c r="Q20" s="78">
        <v>40</v>
      </c>
      <c r="R20" s="80">
        <v>7.8899999999999998E-2</v>
      </c>
      <c r="S20" s="79">
        <f t="shared" si="5"/>
        <v>3.1559999999999997</v>
      </c>
      <c r="T20" s="92"/>
      <c r="U20" s="18">
        <f t="shared" si="0"/>
        <v>0</v>
      </c>
      <c r="V20" s="37">
        <v>2.9</v>
      </c>
      <c r="W20" s="32">
        <f t="shared" si="1"/>
        <v>0</v>
      </c>
      <c r="X20" s="55">
        <v>1.8149999999999999E-2</v>
      </c>
      <c r="Y20" s="32">
        <f t="shared" si="6"/>
        <v>0</v>
      </c>
      <c r="Z20" s="77"/>
      <c r="AC20" s="90"/>
    </row>
    <row r="21" spans="1:29" ht="16.5" customHeight="1" x14ac:dyDescent="0.25">
      <c r="A21" s="16">
        <v>11</v>
      </c>
      <c r="B21" s="17" t="s">
        <v>106</v>
      </c>
      <c r="C21" s="16" t="s">
        <v>107</v>
      </c>
      <c r="D21" s="16" t="s">
        <v>7</v>
      </c>
      <c r="E21" s="78">
        <v>20</v>
      </c>
      <c r="F21" s="82">
        <v>0.19</v>
      </c>
      <c r="G21" s="79">
        <f t="shared" si="12"/>
        <v>3.8</v>
      </c>
      <c r="H21" s="83"/>
      <c r="I21" s="18">
        <f t="shared" si="10"/>
        <v>0</v>
      </c>
      <c r="J21" s="37">
        <v>10.93</v>
      </c>
      <c r="K21" s="32">
        <f t="shared" si="11"/>
        <v>0</v>
      </c>
      <c r="L21" s="77"/>
      <c r="M21" s="16">
        <v>39</v>
      </c>
      <c r="N21" s="17" t="s">
        <v>48</v>
      </c>
      <c r="O21" s="16" t="s">
        <v>49</v>
      </c>
      <c r="P21" s="16" t="s">
        <v>25</v>
      </c>
      <c r="Q21" s="78">
        <v>18</v>
      </c>
      <c r="R21" s="80">
        <v>0.23669999999999999</v>
      </c>
      <c r="S21" s="79">
        <f t="shared" si="5"/>
        <v>4.2606000000000002</v>
      </c>
      <c r="T21" s="92"/>
      <c r="U21" s="18">
        <f t="shared" si="0"/>
        <v>0</v>
      </c>
      <c r="V21" s="37">
        <v>2.9</v>
      </c>
      <c r="W21" s="32">
        <f t="shared" si="1"/>
        <v>0</v>
      </c>
      <c r="X21" s="55">
        <v>2.7619999999999999E-2</v>
      </c>
      <c r="Y21" s="32">
        <f t="shared" si="6"/>
        <v>0</v>
      </c>
      <c r="Z21" s="77"/>
      <c r="AC21" s="90"/>
    </row>
    <row r="22" spans="1:29" ht="16.5" customHeight="1" x14ac:dyDescent="0.25">
      <c r="A22" s="16">
        <v>12</v>
      </c>
      <c r="B22" s="17" t="s">
        <v>190</v>
      </c>
      <c r="C22" s="16" t="s">
        <v>191</v>
      </c>
      <c r="D22" s="16" t="s">
        <v>7</v>
      </c>
      <c r="E22" s="78">
        <v>20</v>
      </c>
      <c r="F22" s="82">
        <v>0.19</v>
      </c>
      <c r="G22" s="79">
        <f t="shared" si="12"/>
        <v>3.8</v>
      </c>
      <c r="H22" s="83"/>
      <c r="I22" s="18">
        <f t="shared" si="10"/>
        <v>0</v>
      </c>
      <c r="J22" s="37">
        <v>10.93</v>
      </c>
      <c r="K22" s="32">
        <f t="shared" si="11"/>
        <v>0</v>
      </c>
      <c r="L22" s="77"/>
      <c r="M22" s="16">
        <v>40</v>
      </c>
      <c r="N22" s="17" t="s">
        <v>50</v>
      </c>
      <c r="O22" s="16" t="s">
        <v>51</v>
      </c>
      <c r="P22" s="16" t="s">
        <v>25</v>
      </c>
      <c r="Q22" s="78">
        <v>18</v>
      </c>
      <c r="R22" s="80">
        <v>0.23669999999999999</v>
      </c>
      <c r="S22" s="79">
        <f t="shared" si="5"/>
        <v>4.2606000000000002</v>
      </c>
      <c r="T22" s="92"/>
      <c r="U22" s="18">
        <f t="shared" si="0"/>
        <v>0</v>
      </c>
      <c r="V22" s="37">
        <v>2.9</v>
      </c>
      <c r="W22" s="32">
        <f t="shared" si="1"/>
        <v>0</v>
      </c>
      <c r="X22" s="55">
        <v>2.7619999999999999E-2</v>
      </c>
      <c r="Y22" s="32">
        <f t="shared" si="6"/>
        <v>0</v>
      </c>
      <c r="Z22" s="77"/>
      <c r="AC22" s="90"/>
    </row>
    <row r="23" spans="1:29" ht="16.5" customHeight="1" x14ac:dyDescent="0.25">
      <c r="A23" s="16">
        <v>13</v>
      </c>
      <c r="B23" s="17" t="s">
        <v>192</v>
      </c>
      <c r="C23" s="16" t="s">
        <v>193</v>
      </c>
      <c r="D23" s="16" t="s">
        <v>7</v>
      </c>
      <c r="E23" s="78">
        <v>20</v>
      </c>
      <c r="F23" s="82">
        <v>0.19</v>
      </c>
      <c r="G23" s="79">
        <f t="shared" si="12"/>
        <v>3.8</v>
      </c>
      <c r="H23" s="83"/>
      <c r="I23" s="18">
        <f t="shared" si="10"/>
        <v>0</v>
      </c>
      <c r="J23" s="37">
        <v>10.93</v>
      </c>
      <c r="K23" s="32">
        <f t="shared" si="11"/>
        <v>0</v>
      </c>
      <c r="L23" s="77"/>
      <c r="M23" s="16">
        <v>41</v>
      </c>
      <c r="N23" s="17" t="s">
        <v>153</v>
      </c>
      <c r="O23" s="16" t="s">
        <v>52</v>
      </c>
      <c r="P23" s="16" t="s">
        <v>25</v>
      </c>
      <c r="Q23" s="78">
        <v>18</v>
      </c>
      <c r="R23" s="80">
        <v>0.23669999999999999</v>
      </c>
      <c r="S23" s="79">
        <f t="shared" si="5"/>
        <v>4.2606000000000002</v>
      </c>
      <c r="T23" s="92"/>
      <c r="U23" s="18">
        <f t="shared" si="0"/>
        <v>0</v>
      </c>
      <c r="V23" s="37">
        <v>2.9</v>
      </c>
      <c r="W23" s="32">
        <f t="shared" si="1"/>
        <v>0</v>
      </c>
      <c r="X23" s="55">
        <v>2.7619999999999999E-2</v>
      </c>
      <c r="Y23" s="32">
        <f t="shared" si="6"/>
        <v>0</v>
      </c>
      <c r="Z23" s="77"/>
      <c r="AC23" s="90"/>
    </row>
    <row r="24" spans="1:29" ht="16.5" customHeight="1" x14ac:dyDescent="0.25">
      <c r="A24" s="270" t="s">
        <v>69</v>
      </c>
      <c r="B24" s="271"/>
      <c r="C24" s="271"/>
      <c r="D24" s="271"/>
      <c r="E24" s="271"/>
      <c r="F24" s="271"/>
      <c r="G24" s="272"/>
      <c r="H24" s="20">
        <f>SUM(H19:H23)</f>
        <v>0</v>
      </c>
      <c r="I24" s="18">
        <f>SUM(I19:I23)</f>
        <v>0</v>
      </c>
      <c r="J24" s="33"/>
      <c r="K24" s="38">
        <f>SUM(K19:K23)</f>
        <v>0</v>
      </c>
      <c r="L24" s="77"/>
      <c r="M24" s="16">
        <v>42</v>
      </c>
      <c r="N24" s="17" t="s">
        <v>134</v>
      </c>
      <c r="O24" s="16" t="s">
        <v>123</v>
      </c>
      <c r="P24" s="16" t="s">
        <v>208</v>
      </c>
      <c r="Q24" s="78">
        <v>12</v>
      </c>
      <c r="R24" s="80">
        <v>0.26329999999999998</v>
      </c>
      <c r="S24" s="79">
        <f t="shared" si="5"/>
        <v>3.1595999999999997</v>
      </c>
      <c r="T24" s="92">
        <v>200</v>
      </c>
      <c r="U24" s="18">
        <f t="shared" si="0"/>
        <v>631.91999999999996</v>
      </c>
      <c r="V24" s="37">
        <v>2.1</v>
      </c>
      <c r="W24" s="32">
        <f t="shared" si="1"/>
        <v>420</v>
      </c>
      <c r="X24" s="55">
        <v>2.3140000000000001E-2</v>
      </c>
      <c r="Y24" s="32">
        <f t="shared" si="6"/>
        <v>4.6280000000000001</v>
      </c>
      <c r="Z24" s="77"/>
      <c r="AC24" s="90"/>
    </row>
    <row r="25" spans="1:29" ht="16.5" customHeight="1" x14ac:dyDescent="0.25">
      <c r="A25" s="16">
        <v>14</v>
      </c>
      <c r="B25" s="17" t="s">
        <v>188</v>
      </c>
      <c r="C25" s="16" t="s">
        <v>108</v>
      </c>
      <c r="D25" s="16" t="s">
        <v>21</v>
      </c>
      <c r="E25" s="78">
        <v>12</v>
      </c>
      <c r="F25" s="82">
        <v>0.38</v>
      </c>
      <c r="G25" s="79">
        <f>E25*F25</f>
        <v>4.5600000000000005</v>
      </c>
      <c r="H25" s="83"/>
      <c r="I25" s="18">
        <f t="shared" si="10"/>
        <v>0</v>
      </c>
      <c r="J25" s="37">
        <v>12.95</v>
      </c>
      <c r="K25" s="32">
        <f t="shared" si="11"/>
        <v>0</v>
      </c>
      <c r="L25" s="77"/>
      <c r="M25" s="16">
        <v>43</v>
      </c>
      <c r="N25" s="17" t="s">
        <v>135</v>
      </c>
      <c r="O25" s="16" t="s">
        <v>125</v>
      </c>
      <c r="P25" s="16" t="s">
        <v>208</v>
      </c>
      <c r="Q25" s="78">
        <v>12</v>
      </c>
      <c r="R25" s="80">
        <v>0.26329999999999998</v>
      </c>
      <c r="S25" s="79">
        <f t="shared" si="5"/>
        <v>3.1595999999999997</v>
      </c>
      <c r="T25" s="92">
        <v>69</v>
      </c>
      <c r="U25" s="18">
        <f t="shared" si="0"/>
        <v>218.01239999999999</v>
      </c>
      <c r="V25" s="37">
        <v>2.1</v>
      </c>
      <c r="W25" s="32">
        <f t="shared" si="1"/>
        <v>144.9</v>
      </c>
      <c r="X25" s="55">
        <v>2.3140000000000001E-2</v>
      </c>
      <c r="Y25" s="32">
        <f t="shared" si="6"/>
        <v>1.59666</v>
      </c>
      <c r="Z25" s="77"/>
      <c r="AC25" s="90"/>
    </row>
    <row r="26" spans="1:29" ht="16.5" customHeight="1" x14ac:dyDescent="0.25">
      <c r="A26" s="16">
        <v>15</v>
      </c>
      <c r="B26" s="17" t="s">
        <v>189</v>
      </c>
      <c r="C26" s="16" t="s">
        <v>109</v>
      </c>
      <c r="D26" s="16" t="s">
        <v>21</v>
      </c>
      <c r="E26" s="78">
        <v>12</v>
      </c>
      <c r="F26" s="82">
        <v>0.38</v>
      </c>
      <c r="G26" s="79">
        <f t="shared" ref="G26:G29" si="13">E26*F26</f>
        <v>4.5600000000000005</v>
      </c>
      <c r="H26" s="83"/>
      <c r="I26" s="18">
        <f t="shared" si="10"/>
        <v>0</v>
      </c>
      <c r="J26" s="37">
        <v>12.95</v>
      </c>
      <c r="K26" s="32">
        <f t="shared" si="11"/>
        <v>0</v>
      </c>
      <c r="L26" s="77"/>
      <c r="M26" s="16">
        <v>44</v>
      </c>
      <c r="N26" s="17" t="s">
        <v>133</v>
      </c>
      <c r="O26" s="16" t="s">
        <v>129</v>
      </c>
      <c r="P26" s="16" t="s">
        <v>208</v>
      </c>
      <c r="Q26" s="78">
        <v>12</v>
      </c>
      <c r="R26" s="80">
        <v>0.26329999999999998</v>
      </c>
      <c r="S26" s="79">
        <f t="shared" si="5"/>
        <v>3.1595999999999997</v>
      </c>
      <c r="T26" s="92">
        <v>900</v>
      </c>
      <c r="U26" s="18">
        <f t="shared" si="0"/>
        <v>2843.64</v>
      </c>
      <c r="V26" s="37">
        <v>2.1</v>
      </c>
      <c r="W26" s="32">
        <f t="shared" si="1"/>
        <v>1890</v>
      </c>
      <c r="X26" s="55">
        <v>2.3140000000000001E-2</v>
      </c>
      <c r="Y26" s="32">
        <f t="shared" si="6"/>
        <v>20.826000000000001</v>
      </c>
      <c r="Z26" s="77"/>
      <c r="AC26" s="90"/>
    </row>
    <row r="27" spans="1:29" ht="16.5" customHeight="1" x14ac:dyDescent="0.25">
      <c r="A27" s="16">
        <v>16</v>
      </c>
      <c r="B27" s="17" t="s">
        <v>106</v>
      </c>
      <c r="C27" s="16" t="s">
        <v>110</v>
      </c>
      <c r="D27" s="16" t="s">
        <v>21</v>
      </c>
      <c r="E27" s="78">
        <v>12</v>
      </c>
      <c r="F27" s="82">
        <v>0.38</v>
      </c>
      <c r="G27" s="79">
        <f t="shared" si="13"/>
        <v>4.5600000000000005</v>
      </c>
      <c r="H27" s="83"/>
      <c r="I27" s="18">
        <f t="shared" si="10"/>
        <v>0</v>
      </c>
      <c r="J27" s="37">
        <v>12.95</v>
      </c>
      <c r="K27" s="32">
        <f t="shared" si="11"/>
        <v>0</v>
      </c>
      <c r="L27" s="77"/>
      <c r="M27" s="16">
        <v>45</v>
      </c>
      <c r="N27" s="17" t="s">
        <v>136</v>
      </c>
      <c r="O27" s="16" t="s">
        <v>130</v>
      </c>
      <c r="P27" s="16" t="s">
        <v>208</v>
      </c>
      <c r="Q27" s="78">
        <v>12</v>
      </c>
      <c r="R27" s="80">
        <v>0.26329999999999998</v>
      </c>
      <c r="S27" s="79">
        <f t="shared" si="5"/>
        <v>3.1595999999999997</v>
      </c>
      <c r="T27" s="92"/>
      <c r="U27" s="18">
        <f t="shared" si="0"/>
        <v>0</v>
      </c>
      <c r="V27" s="37">
        <v>2.1</v>
      </c>
      <c r="W27" s="32">
        <f t="shared" si="1"/>
        <v>0</v>
      </c>
      <c r="X27" s="55">
        <v>2.3140000000000001E-2</v>
      </c>
      <c r="Y27" s="32">
        <f t="shared" si="6"/>
        <v>0</v>
      </c>
      <c r="Z27" s="77"/>
      <c r="AC27" s="90"/>
    </row>
    <row r="28" spans="1:29" ht="16.5" customHeight="1" x14ac:dyDescent="0.25">
      <c r="A28" s="16">
        <v>17</v>
      </c>
      <c r="B28" s="17" t="s">
        <v>190</v>
      </c>
      <c r="C28" s="16" t="s">
        <v>194</v>
      </c>
      <c r="D28" s="16" t="s">
        <v>21</v>
      </c>
      <c r="E28" s="78">
        <v>12</v>
      </c>
      <c r="F28" s="82">
        <v>0.38</v>
      </c>
      <c r="G28" s="79">
        <f t="shared" si="13"/>
        <v>4.5600000000000005</v>
      </c>
      <c r="H28" s="83"/>
      <c r="I28" s="18">
        <f t="shared" si="10"/>
        <v>0</v>
      </c>
      <c r="J28" s="37">
        <v>12.95</v>
      </c>
      <c r="K28" s="32">
        <f t="shared" si="11"/>
        <v>0</v>
      </c>
      <c r="L28" s="77"/>
      <c r="M28" s="16">
        <v>46</v>
      </c>
      <c r="N28" s="17" t="s">
        <v>140</v>
      </c>
      <c r="O28" s="16" t="s">
        <v>139</v>
      </c>
      <c r="P28" s="16" t="s">
        <v>208</v>
      </c>
      <c r="Q28" s="78">
        <v>12</v>
      </c>
      <c r="R28" s="80">
        <v>0.26329999999999998</v>
      </c>
      <c r="S28" s="79">
        <f>Q28*R28</f>
        <v>3.1595999999999997</v>
      </c>
      <c r="T28" s="92"/>
      <c r="U28" s="18">
        <f t="shared" si="0"/>
        <v>0</v>
      </c>
      <c r="V28" s="37">
        <v>2.1</v>
      </c>
      <c r="W28" s="32">
        <f>T28*V28</f>
        <v>0</v>
      </c>
      <c r="X28" s="55">
        <v>2.3140000000000001E-2</v>
      </c>
      <c r="Y28" s="32">
        <f>X28*T28</f>
        <v>0</v>
      </c>
      <c r="Z28" s="77"/>
      <c r="AC28" s="90"/>
    </row>
    <row r="29" spans="1:29" ht="16.5" customHeight="1" x14ac:dyDescent="0.25">
      <c r="A29" s="16">
        <v>18</v>
      </c>
      <c r="B29" s="17" t="s">
        <v>192</v>
      </c>
      <c r="C29" s="16" t="s">
        <v>195</v>
      </c>
      <c r="D29" s="16" t="s">
        <v>21</v>
      </c>
      <c r="E29" s="78">
        <v>12</v>
      </c>
      <c r="F29" s="82">
        <v>0.38</v>
      </c>
      <c r="G29" s="79">
        <f t="shared" si="13"/>
        <v>4.5600000000000005</v>
      </c>
      <c r="H29" s="83"/>
      <c r="I29" s="18">
        <f t="shared" si="10"/>
        <v>0</v>
      </c>
      <c r="J29" s="37">
        <v>12.95</v>
      </c>
      <c r="K29" s="32">
        <f t="shared" si="11"/>
        <v>0</v>
      </c>
      <c r="L29" s="77"/>
      <c r="M29" s="16">
        <v>47</v>
      </c>
      <c r="N29" s="17" t="s">
        <v>126</v>
      </c>
      <c r="O29" s="16" t="s">
        <v>127</v>
      </c>
      <c r="P29" s="16" t="s">
        <v>124</v>
      </c>
      <c r="Q29" s="78">
        <v>30</v>
      </c>
      <c r="R29" s="80">
        <v>0.19670000000000001</v>
      </c>
      <c r="S29" s="79">
        <f>Q29*R29</f>
        <v>5.9010000000000007</v>
      </c>
      <c r="T29" s="92">
        <v>100</v>
      </c>
      <c r="U29" s="18">
        <f t="shared" si="0"/>
        <v>590.1</v>
      </c>
      <c r="V29" s="37">
        <v>4</v>
      </c>
      <c r="W29" s="32">
        <f>T29*V29</f>
        <v>400</v>
      </c>
      <c r="X29" s="55">
        <v>2.1870000000000001E-2</v>
      </c>
      <c r="Y29" s="32">
        <f>X29*T29</f>
        <v>2.1870000000000003</v>
      </c>
      <c r="Z29" s="77"/>
      <c r="AC29" s="90"/>
    </row>
    <row r="30" spans="1:29" ht="16.5" customHeight="1" x14ac:dyDescent="0.25">
      <c r="A30" s="270" t="s">
        <v>111</v>
      </c>
      <c r="B30" s="271"/>
      <c r="C30" s="271"/>
      <c r="D30" s="271"/>
      <c r="E30" s="271"/>
      <c r="F30" s="271"/>
      <c r="G30" s="272"/>
      <c r="H30" s="20">
        <f>SUM(H25:H29)</f>
        <v>0</v>
      </c>
      <c r="I30" s="19">
        <f>SUM(I25:I29)</f>
        <v>0</v>
      </c>
      <c r="J30" s="33"/>
      <c r="K30" s="38">
        <f>SUM(K25:K29)</f>
        <v>0</v>
      </c>
      <c r="L30" s="77"/>
      <c r="M30" s="16">
        <v>48</v>
      </c>
      <c r="N30" s="17" t="s">
        <v>26</v>
      </c>
      <c r="O30" s="16" t="s">
        <v>128</v>
      </c>
      <c r="P30" s="16" t="s">
        <v>124</v>
      </c>
      <c r="Q30" s="78">
        <v>30</v>
      </c>
      <c r="R30" s="80">
        <v>0.19670000000000001</v>
      </c>
      <c r="S30" s="79">
        <f>Q30*R30</f>
        <v>5.9010000000000007</v>
      </c>
      <c r="T30" s="92"/>
      <c r="U30" s="18">
        <f t="shared" si="0"/>
        <v>0</v>
      </c>
      <c r="V30" s="37">
        <v>4</v>
      </c>
      <c r="W30" s="32">
        <f>T30*V30</f>
        <v>0</v>
      </c>
      <c r="X30" s="55">
        <v>2.1870000000000001E-2</v>
      </c>
      <c r="Y30" s="32">
        <f>X30*T30</f>
        <v>0</v>
      </c>
      <c r="Z30" s="77"/>
      <c r="AC30" s="90"/>
    </row>
    <row r="31" spans="1:29" ht="16.5" customHeight="1" x14ac:dyDescent="0.25">
      <c r="A31" s="283" t="s">
        <v>112</v>
      </c>
      <c r="B31" s="284"/>
      <c r="C31" s="284"/>
      <c r="D31" s="284"/>
      <c r="E31" s="284"/>
      <c r="F31" s="284"/>
      <c r="G31" s="285"/>
      <c r="H31" s="45">
        <f>H24+H30</f>
        <v>0</v>
      </c>
      <c r="I31" s="46">
        <f>I24+I30</f>
        <v>0</v>
      </c>
      <c r="J31" s="47"/>
      <c r="K31" s="48">
        <f>K24+K30</f>
        <v>0</v>
      </c>
      <c r="L31" s="77"/>
      <c r="M31" s="16">
        <v>49</v>
      </c>
      <c r="N31" s="17" t="s">
        <v>137</v>
      </c>
      <c r="O31" s="16" t="s">
        <v>131</v>
      </c>
      <c r="P31" s="16" t="s">
        <v>124</v>
      </c>
      <c r="Q31" s="78">
        <v>30</v>
      </c>
      <c r="R31" s="80">
        <v>0.19670000000000001</v>
      </c>
      <c r="S31" s="79">
        <f>Q31*R31</f>
        <v>5.9010000000000007</v>
      </c>
      <c r="T31" s="92">
        <v>300</v>
      </c>
      <c r="U31" s="18">
        <f t="shared" si="0"/>
        <v>1770.3000000000002</v>
      </c>
      <c r="V31" s="37">
        <v>4</v>
      </c>
      <c r="W31" s="32">
        <f t="shared" ref="W31:W35" si="14">T31*V31</f>
        <v>1200</v>
      </c>
      <c r="X31" s="55">
        <v>2.1870000000000001E-2</v>
      </c>
      <c r="Y31" s="32">
        <f t="shared" ref="Y31:Y35" si="15">X31*T31</f>
        <v>6.5609999999999999</v>
      </c>
      <c r="Z31" s="77"/>
      <c r="AC31" s="90"/>
    </row>
    <row r="32" spans="1:29" s="8" customFormat="1" ht="16.5" customHeight="1" x14ac:dyDescent="0.25">
      <c r="A32" s="16">
        <v>19</v>
      </c>
      <c r="B32" s="17" t="s">
        <v>154</v>
      </c>
      <c r="C32" s="16" t="s">
        <v>155</v>
      </c>
      <c r="D32" s="16" t="s">
        <v>7</v>
      </c>
      <c r="E32" s="78">
        <v>20</v>
      </c>
      <c r="F32" s="79">
        <v>0.2</v>
      </c>
      <c r="G32" s="79">
        <f>E32*F32</f>
        <v>4</v>
      </c>
      <c r="H32" s="83"/>
      <c r="I32" s="18">
        <f t="shared" ref="I32:I34" si="16">G32*H32</f>
        <v>0</v>
      </c>
      <c r="J32" s="37">
        <v>10.93</v>
      </c>
      <c r="K32" s="32">
        <f t="shared" ref="K32:K34" si="17">H32*J32</f>
        <v>0</v>
      </c>
      <c r="L32" s="77"/>
      <c r="M32" s="16">
        <v>50</v>
      </c>
      <c r="N32" s="17" t="s">
        <v>138</v>
      </c>
      <c r="O32" s="16" t="s">
        <v>132</v>
      </c>
      <c r="P32" s="16" t="s">
        <v>124</v>
      </c>
      <c r="Q32" s="78">
        <v>30</v>
      </c>
      <c r="R32" s="80">
        <v>0.19670000000000001</v>
      </c>
      <c r="S32" s="79">
        <f>Q32*R32</f>
        <v>5.9010000000000007</v>
      </c>
      <c r="T32" s="92"/>
      <c r="U32" s="18">
        <f t="shared" si="0"/>
        <v>0</v>
      </c>
      <c r="V32" s="37">
        <v>4</v>
      </c>
      <c r="W32" s="32">
        <f t="shared" si="14"/>
        <v>0</v>
      </c>
      <c r="X32" s="55">
        <v>2.1870000000000001E-2</v>
      </c>
      <c r="Y32" s="32">
        <f t="shared" si="15"/>
        <v>0</v>
      </c>
      <c r="Z32" s="77"/>
      <c r="AC32" s="90"/>
    </row>
    <row r="33" spans="1:48" s="8" customFormat="1" ht="16.5" customHeight="1" x14ac:dyDescent="0.25">
      <c r="A33" s="16">
        <v>20</v>
      </c>
      <c r="B33" s="17" t="s">
        <v>156</v>
      </c>
      <c r="C33" s="16" t="s">
        <v>157</v>
      </c>
      <c r="D33" s="16" t="s">
        <v>7</v>
      </c>
      <c r="E33" s="78">
        <v>20</v>
      </c>
      <c r="F33" s="79">
        <v>0.2</v>
      </c>
      <c r="G33" s="79">
        <f t="shared" ref="G33:G34" si="18">E33*F33</f>
        <v>4</v>
      </c>
      <c r="H33" s="83"/>
      <c r="I33" s="18">
        <f t="shared" si="16"/>
        <v>0</v>
      </c>
      <c r="J33" s="37">
        <v>10.93</v>
      </c>
      <c r="K33" s="32">
        <f t="shared" si="17"/>
        <v>0</v>
      </c>
      <c r="L33" s="77"/>
      <c r="M33" s="16">
        <v>51</v>
      </c>
      <c r="N33" s="17" t="s">
        <v>198</v>
      </c>
      <c r="O33" s="16" t="s">
        <v>199</v>
      </c>
      <c r="P33" s="16" t="s">
        <v>148</v>
      </c>
      <c r="Q33" s="86">
        <v>24</v>
      </c>
      <c r="R33" s="80">
        <v>0.23</v>
      </c>
      <c r="S33" s="79">
        <f t="shared" ref="S33:S40" si="19">Q33*R33</f>
        <v>5.5200000000000005</v>
      </c>
      <c r="T33" s="92">
        <v>50</v>
      </c>
      <c r="U33" s="18">
        <f t="shared" si="0"/>
        <v>276</v>
      </c>
      <c r="V33" s="37">
        <v>3.8</v>
      </c>
      <c r="W33" s="32">
        <f t="shared" si="14"/>
        <v>190</v>
      </c>
      <c r="X33" s="55">
        <v>3.0599999999999999E-2</v>
      </c>
      <c r="Y33" s="32">
        <f t="shared" si="15"/>
        <v>1.53</v>
      </c>
      <c r="Z33" s="87"/>
      <c r="AC33" s="90"/>
    </row>
    <row r="34" spans="1:48" s="8" customFormat="1" ht="16.5" customHeight="1" x14ac:dyDescent="0.25">
      <c r="A34" s="16">
        <v>21</v>
      </c>
      <c r="B34" s="17" t="s">
        <v>158</v>
      </c>
      <c r="C34" s="16" t="s">
        <v>159</v>
      </c>
      <c r="D34" s="16" t="s">
        <v>7</v>
      </c>
      <c r="E34" s="78">
        <v>20</v>
      </c>
      <c r="F34" s="79">
        <v>0.2</v>
      </c>
      <c r="G34" s="79">
        <f t="shared" si="18"/>
        <v>4</v>
      </c>
      <c r="H34" s="83"/>
      <c r="I34" s="18">
        <f t="shared" si="16"/>
        <v>0</v>
      </c>
      <c r="J34" s="37">
        <v>10.93</v>
      </c>
      <c r="K34" s="32">
        <f t="shared" si="17"/>
        <v>0</v>
      </c>
      <c r="L34" s="77"/>
      <c r="M34" s="16">
        <v>52</v>
      </c>
      <c r="N34" s="17" t="s">
        <v>200</v>
      </c>
      <c r="O34" s="16" t="s">
        <v>201</v>
      </c>
      <c r="P34" s="16" t="s">
        <v>148</v>
      </c>
      <c r="Q34" s="86">
        <v>24</v>
      </c>
      <c r="R34" s="80">
        <v>0.23</v>
      </c>
      <c r="S34" s="79">
        <f t="shared" si="19"/>
        <v>5.5200000000000005</v>
      </c>
      <c r="T34" s="92">
        <v>50</v>
      </c>
      <c r="U34" s="18">
        <f t="shared" si="0"/>
        <v>276</v>
      </c>
      <c r="V34" s="37">
        <v>3.8</v>
      </c>
      <c r="W34" s="32">
        <f t="shared" si="14"/>
        <v>190</v>
      </c>
      <c r="X34" s="55">
        <v>3.0599999999999999E-2</v>
      </c>
      <c r="Y34" s="32">
        <f t="shared" si="15"/>
        <v>1.53</v>
      </c>
      <c r="Z34" s="87"/>
      <c r="AC34" s="90"/>
    </row>
    <row r="35" spans="1:48" ht="16.5" customHeight="1" x14ac:dyDescent="0.25">
      <c r="A35" s="270" t="s">
        <v>69</v>
      </c>
      <c r="B35" s="271"/>
      <c r="C35" s="271"/>
      <c r="D35" s="271"/>
      <c r="E35" s="271"/>
      <c r="F35" s="271"/>
      <c r="G35" s="272"/>
      <c r="H35" s="20">
        <f>SUM(H32:H34)</f>
        <v>0</v>
      </c>
      <c r="I35" s="18">
        <f>SUM(I32:I34)</f>
        <v>0</v>
      </c>
      <c r="J35" s="33"/>
      <c r="K35" s="38">
        <f>SUM(K32:K34)</f>
        <v>0</v>
      </c>
      <c r="L35" s="77"/>
      <c r="M35" s="16">
        <v>53</v>
      </c>
      <c r="N35" s="17" t="s">
        <v>202</v>
      </c>
      <c r="O35" s="16" t="s">
        <v>203</v>
      </c>
      <c r="P35" s="16" t="s">
        <v>148</v>
      </c>
      <c r="Q35" s="86">
        <v>24</v>
      </c>
      <c r="R35" s="80">
        <v>0.23</v>
      </c>
      <c r="S35" s="79">
        <f t="shared" si="19"/>
        <v>5.5200000000000005</v>
      </c>
      <c r="T35" s="92">
        <v>50</v>
      </c>
      <c r="U35" s="18">
        <f t="shared" si="0"/>
        <v>276</v>
      </c>
      <c r="V35" s="37">
        <v>3.8</v>
      </c>
      <c r="W35" s="32">
        <f t="shared" si="14"/>
        <v>190</v>
      </c>
      <c r="X35" s="55">
        <v>3.0599999999999999E-2</v>
      </c>
      <c r="Y35" s="32">
        <f t="shared" si="15"/>
        <v>1.53</v>
      </c>
      <c r="Z35" s="87"/>
      <c r="AC35" s="90"/>
      <c r="AU35" s="8"/>
      <c r="AV35" s="8"/>
    </row>
    <row r="36" spans="1:48" ht="16.5" customHeight="1" x14ac:dyDescent="0.25">
      <c r="A36" s="16">
        <v>22</v>
      </c>
      <c r="B36" s="17" t="s">
        <v>154</v>
      </c>
      <c r="C36" s="16" t="s">
        <v>160</v>
      </c>
      <c r="D36" s="16" t="s">
        <v>21</v>
      </c>
      <c r="E36" s="78">
        <v>12</v>
      </c>
      <c r="F36" s="79">
        <v>0.4</v>
      </c>
      <c r="G36" s="79">
        <f>E36*F36</f>
        <v>4.8000000000000007</v>
      </c>
      <c r="H36" s="83"/>
      <c r="I36" s="18">
        <f t="shared" ref="I36:I38" si="20">G36*H36</f>
        <v>0</v>
      </c>
      <c r="J36" s="37">
        <v>12.95</v>
      </c>
      <c r="K36" s="32">
        <f t="shared" ref="K36:K38" si="21">H36*J36</f>
        <v>0</v>
      </c>
      <c r="L36" s="77"/>
      <c r="M36" s="16">
        <v>54</v>
      </c>
      <c r="N36" s="17" t="s">
        <v>53</v>
      </c>
      <c r="O36" s="16" t="s">
        <v>54</v>
      </c>
      <c r="P36" s="16" t="s">
        <v>55</v>
      </c>
      <c r="Q36" s="78">
        <v>20</v>
      </c>
      <c r="R36" s="81">
        <v>0.2631</v>
      </c>
      <c r="S36" s="79">
        <f t="shared" si="19"/>
        <v>5.2620000000000005</v>
      </c>
      <c r="T36" s="92"/>
      <c r="U36" s="18">
        <f t="shared" si="0"/>
        <v>0</v>
      </c>
      <c r="V36" s="37">
        <v>6</v>
      </c>
      <c r="W36" s="32">
        <f>T36*V36</f>
        <v>0</v>
      </c>
      <c r="X36" s="55">
        <v>3.0110000000000001E-2</v>
      </c>
      <c r="Y36" s="32">
        <f>X36*T36</f>
        <v>0</v>
      </c>
      <c r="Z36" s="77"/>
      <c r="AC36" s="90"/>
    </row>
    <row r="37" spans="1:48" ht="16.5" customHeight="1" x14ac:dyDescent="0.25">
      <c r="A37" s="16">
        <v>23</v>
      </c>
      <c r="B37" s="17" t="s">
        <v>156</v>
      </c>
      <c r="C37" s="16" t="s">
        <v>161</v>
      </c>
      <c r="D37" s="16" t="s">
        <v>21</v>
      </c>
      <c r="E37" s="78">
        <v>12</v>
      </c>
      <c r="F37" s="79">
        <v>0.4</v>
      </c>
      <c r="G37" s="79">
        <f t="shared" ref="G37:G38" si="22">E37*F37</f>
        <v>4.8000000000000007</v>
      </c>
      <c r="H37" s="83"/>
      <c r="I37" s="18">
        <f t="shared" si="20"/>
        <v>0</v>
      </c>
      <c r="J37" s="37">
        <v>12.95</v>
      </c>
      <c r="K37" s="32">
        <f t="shared" si="21"/>
        <v>0</v>
      </c>
      <c r="L37" s="77"/>
      <c r="M37" s="16">
        <v>55</v>
      </c>
      <c r="N37" s="17" t="s">
        <v>56</v>
      </c>
      <c r="O37" s="16" t="s">
        <v>86</v>
      </c>
      <c r="P37" s="16" t="s">
        <v>57</v>
      </c>
      <c r="Q37" s="78">
        <v>300</v>
      </c>
      <c r="R37" s="80">
        <v>0.01</v>
      </c>
      <c r="S37" s="79">
        <f t="shared" si="19"/>
        <v>3</v>
      </c>
      <c r="T37" s="92"/>
      <c r="U37" s="18">
        <f t="shared" si="0"/>
        <v>0</v>
      </c>
      <c r="V37" s="37">
        <v>4.2</v>
      </c>
      <c r="W37" s="32">
        <f>T37*V37</f>
        <v>0</v>
      </c>
      <c r="X37" s="55">
        <v>1.8149999999999999E-2</v>
      </c>
      <c r="Y37" s="32">
        <f>X37*T37</f>
        <v>0</v>
      </c>
      <c r="Z37" s="77"/>
      <c r="AC37" s="90"/>
    </row>
    <row r="38" spans="1:48" ht="16.5" customHeight="1" x14ac:dyDescent="0.25">
      <c r="A38" s="16">
        <v>24</v>
      </c>
      <c r="B38" s="17" t="s">
        <v>158</v>
      </c>
      <c r="C38" s="16" t="s">
        <v>162</v>
      </c>
      <c r="D38" s="16" t="s">
        <v>21</v>
      </c>
      <c r="E38" s="78">
        <v>12</v>
      </c>
      <c r="F38" s="79">
        <v>0.4</v>
      </c>
      <c r="G38" s="79">
        <f t="shared" si="22"/>
        <v>4.8000000000000007</v>
      </c>
      <c r="H38" s="83"/>
      <c r="I38" s="18">
        <f t="shared" si="20"/>
        <v>0</v>
      </c>
      <c r="J38" s="37">
        <v>12.95</v>
      </c>
      <c r="K38" s="32">
        <f t="shared" si="21"/>
        <v>0</v>
      </c>
      <c r="L38" s="77"/>
      <c r="M38" s="16">
        <v>56</v>
      </c>
      <c r="N38" s="17" t="s">
        <v>58</v>
      </c>
      <c r="O38" s="16" t="s">
        <v>90</v>
      </c>
      <c r="P38" s="16" t="s">
        <v>57</v>
      </c>
      <c r="Q38" s="78">
        <v>300</v>
      </c>
      <c r="R38" s="80">
        <v>0.01</v>
      </c>
      <c r="S38" s="79">
        <f t="shared" si="19"/>
        <v>3</v>
      </c>
      <c r="T38" s="92"/>
      <c r="U38" s="18">
        <f t="shared" si="0"/>
        <v>0</v>
      </c>
      <c r="V38" s="37">
        <v>4.2</v>
      </c>
      <c r="W38" s="32">
        <f>T38*V38</f>
        <v>0</v>
      </c>
      <c r="X38" s="55">
        <v>1.8149999999999999E-2</v>
      </c>
      <c r="Y38" s="32">
        <f>X38*T38</f>
        <v>0</v>
      </c>
      <c r="Z38" s="77"/>
      <c r="AC38" s="90"/>
    </row>
    <row r="39" spans="1:48" ht="16.5" customHeight="1" x14ac:dyDescent="0.25">
      <c r="A39" s="270" t="s">
        <v>111</v>
      </c>
      <c r="B39" s="271"/>
      <c r="C39" s="271"/>
      <c r="D39" s="271"/>
      <c r="E39" s="271"/>
      <c r="F39" s="271"/>
      <c r="G39" s="272"/>
      <c r="H39" s="20">
        <f>SUM(H36:H38)</f>
        <v>0</v>
      </c>
      <c r="I39" s="19">
        <f>SUM(I36:I38)</f>
        <v>0</v>
      </c>
      <c r="J39" s="33"/>
      <c r="K39" s="38">
        <f>SUM(K36:K38)</f>
        <v>0</v>
      </c>
      <c r="L39" s="77"/>
      <c r="M39" s="16">
        <v>57</v>
      </c>
      <c r="N39" s="17" t="s">
        <v>59</v>
      </c>
      <c r="O39" s="16" t="s">
        <v>88</v>
      </c>
      <c r="P39" s="16" t="s">
        <v>60</v>
      </c>
      <c r="Q39" s="78">
        <v>300</v>
      </c>
      <c r="R39" s="80">
        <v>0.01</v>
      </c>
      <c r="S39" s="79">
        <f t="shared" si="19"/>
        <v>3</v>
      </c>
      <c r="T39" s="92"/>
      <c r="U39" s="18">
        <f t="shared" si="0"/>
        <v>0</v>
      </c>
      <c r="V39" s="37">
        <v>3.6</v>
      </c>
      <c r="W39" s="32">
        <f t="shared" ref="W39" si="23">T39*V39</f>
        <v>0</v>
      </c>
      <c r="X39" s="55">
        <v>1.8149999999999999E-2</v>
      </c>
      <c r="Y39" s="32">
        <f t="shared" ref="Y39" si="24">X39*T39</f>
        <v>0</v>
      </c>
      <c r="Z39" s="77"/>
      <c r="AC39" s="90"/>
    </row>
    <row r="40" spans="1:48" ht="16.5" customHeight="1" x14ac:dyDescent="0.25">
      <c r="A40" s="286" t="s">
        <v>163</v>
      </c>
      <c r="B40" s="287"/>
      <c r="C40" s="287"/>
      <c r="D40" s="287"/>
      <c r="E40" s="287"/>
      <c r="F40" s="287"/>
      <c r="G40" s="288"/>
      <c r="H40" s="57">
        <f>H35+H39</f>
        <v>0</v>
      </c>
      <c r="I40" s="58">
        <f>I35+I39</f>
        <v>0</v>
      </c>
      <c r="J40" s="59"/>
      <c r="K40" s="60">
        <f>K35+K39</f>
        <v>0</v>
      </c>
      <c r="L40" s="77"/>
      <c r="M40" s="16">
        <v>58</v>
      </c>
      <c r="N40" s="17" t="s">
        <v>61</v>
      </c>
      <c r="O40" s="16" t="s">
        <v>87</v>
      </c>
      <c r="P40" s="16" t="s">
        <v>60</v>
      </c>
      <c r="Q40" s="78">
        <v>300</v>
      </c>
      <c r="R40" s="81">
        <v>0.01</v>
      </c>
      <c r="S40" s="79">
        <f t="shared" si="19"/>
        <v>3</v>
      </c>
      <c r="T40" s="91"/>
      <c r="U40" s="18">
        <f t="shared" si="0"/>
        <v>0</v>
      </c>
      <c r="V40" s="37">
        <v>3.6</v>
      </c>
      <c r="W40" s="32">
        <f>T40*V40</f>
        <v>0</v>
      </c>
      <c r="X40" s="55">
        <v>1.8149999999999999E-2</v>
      </c>
      <c r="Y40" s="32">
        <f>X40*T40</f>
        <v>0</v>
      </c>
      <c r="Z40" s="77"/>
      <c r="AC40" s="90"/>
    </row>
    <row r="41" spans="1:48" ht="16.5" customHeight="1" x14ac:dyDescent="0.25">
      <c r="A41" s="16">
        <v>25</v>
      </c>
      <c r="B41" s="17" t="s">
        <v>19</v>
      </c>
      <c r="C41" s="16" t="s">
        <v>20</v>
      </c>
      <c r="D41" s="16" t="s">
        <v>7</v>
      </c>
      <c r="E41" s="78">
        <v>12</v>
      </c>
      <c r="F41" s="82">
        <v>0.1</v>
      </c>
      <c r="G41" s="79">
        <f>E41*F41</f>
        <v>1.2000000000000002</v>
      </c>
      <c r="H41" s="83"/>
      <c r="I41" s="18">
        <f t="shared" ref="I41:I43" si="25">G41*H41</f>
        <v>0</v>
      </c>
      <c r="J41" s="37">
        <v>6.48</v>
      </c>
      <c r="K41" s="32">
        <f t="shared" ref="K41:K43" si="26">H41*J41</f>
        <v>0</v>
      </c>
      <c r="L41" s="77"/>
      <c r="M41" s="16">
        <v>59</v>
      </c>
      <c r="N41" s="17" t="s">
        <v>164</v>
      </c>
      <c r="O41" s="16" t="s">
        <v>165</v>
      </c>
      <c r="P41" s="16" t="s">
        <v>166</v>
      </c>
      <c r="Q41" s="78">
        <v>5</v>
      </c>
      <c r="R41" s="80">
        <v>0.55959999999999999</v>
      </c>
      <c r="S41" s="79">
        <f>Q41*R41</f>
        <v>2.798</v>
      </c>
      <c r="T41" s="91"/>
      <c r="U41" s="18">
        <f t="shared" si="0"/>
        <v>0</v>
      </c>
      <c r="V41" s="37">
        <v>5.5</v>
      </c>
      <c r="W41" s="32">
        <f>T41*V41</f>
        <v>0</v>
      </c>
      <c r="X41" s="55">
        <v>2.5159999999999998E-2</v>
      </c>
      <c r="Y41" s="32">
        <f t="shared" ref="Y41:Y58" si="27">X41*T41</f>
        <v>0</v>
      </c>
      <c r="Z41" s="77"/>
    </row>
    <row r="42" spans="1:48" ht="16.5" customHeight="1" x14ac:dyDescent="0.25">
      <c r="A42" s="16">
        <v>26</v>
      </c>
      <c r="B42" s="17" t="s">
        <v>19</v>
      </c>
      <c r="C42" s="16" t="s">
        <v>63</v>
      </c>
      <c r="D42" s="16" t="s">
        <v>21</v>
      </c>
      <c r="E42" s="78">
        <v>12</v>
      </c>
      <c r="F42" s="82">
        <v>0.14000000000000001</v>
      </c>
      <c r="G42" s="79">
        <f t="shared" ref="G42:G43" si="28">E42*F42</f>
        <v>1.6800000000000002</v>
      </c>
      <c r="H42" s="83"/>
      <c r="I42" s="18">
        <f t="shared" si="25"/>
        <v>0</v>
      </c>
      <c r="J42" s="37">
        <v>12.75</v>
      </c>
      <c r="K42" s="32">
        <f t="shared" si="26"/>
        <v>0</v>
      </c>
      <c r="L42" s="77"/>
      <c r="M42" s="16">
        <v>60</v>
      </c>
      <c r="N42" s="17" t="s">
        <v>167</v>
      </c>
      <c r="O42" s="16" t="s">
        <v>168</v>
      </c>
      <c r="P42" s="16" t="s">
        <v>166</v>
      </c>
      <c r="Q42" s="78">
        <v>5</v>
      </c>
      <c r="R42" s="80">
        <v>0.55959999999999999</v>
      </c>
      <c r="S42" s="79">
        <f t="shared" ref="S42:S52" si="29">Q42*R42</f>
        <v>2.798</v>
      </c>
      <c r="T42" s="91"/>
      <c r="U42" s="18">
        <f t="shared" si="0"/>
        <v>0</v>
      </c>
      <c r="V42" s="37">
        <v>5.5</v>
      </c>
      <c r="W42" s="32">
        <f t="shared" ref="W42:W44" si="30">T42*V42</f>
        <v>0</v>
      </c>
      <c r="X42" s="55">
        <v>2.5159999999999998E-2</v>
      </c>
      <c r="Y42" s="32">
        <f t="shared" si="27"/>
        <v>0</v>
      </c>
      <c r="Z42" s="77"/>
    </row>
    <row r="43" spans="1:48" ht="16.5" customHeight="1" x14ac:dyDescent="0.25">
      <c r="A43" s="16">
        <v>27</v>
      </c>
      <c r="B43" s="17" t="s">
        <v>19</v>
      </c>
      <c r="C43" s="16" t="s">
        <v>62</v>
      </c>
      <c r="D43" s="16" t="s">
        <v>22</v>
      </c>
      <c r="E43" s="78">
        <v>6</v>
      </c>
      <c r="F43" s="82">
        <v>0.15</v>
      </c>
      <c r="G43" s="79">
        <f t="shared" si="28"/>
        <v>0.89999999999999991</v>
      </c>
      <c r="H43" s="83"/>
      <c r="I43" s="18">
        <f t="shared" si="25"/>
        <v>0</v>
      </c>
      <c r="J43" s="37">
        <v>9.34</v>
      </c>
      <c r="K43" s="32">
        <f t="shared" si="26"/>
        <v>0</v>
      </c>
      <c r="L43" s="77"/>
      <c r="M43" s="16">
        <v>61</v>
      </c>
      <c r="N43" s="17" t="s">
        <v>169</v>
      </c>
      <c r="O43" s="16" t="s">
        <v>170</v>
      </c>
      <c r="P43" s="16" t="s">
        <v>166</v>
      </c>
      <c r="Q43" s="78">
        <v>5</v>
      </c>
      <c r="R43" s="80">
        <v>0.55959999999999999</v>
      </c>
      <c r="S43" s="79">
        <f t="shared" si="29"/>
        <v>2.798</v>
      </c>
      <c r="T43" s="91"/>
      <c r="U43" s="18">
        <f t="shared" si="0"/>
        <v>0</v>
      </c>
      <c r="V43" s="37">
        <v>5.5</v>
      </c>
      <c r="W43" s="32">
        <f t="shared" si="30"/>
        <v>0</v>
      </c>
      <c r="X43" s="55">
        <v>2.5159999999999998E-2</v>
      </c>
      <c r="Y43" s="32">
        <f t="shared" si="27"/>
        <v>0</v>
      </c>
      <c r="Z43" s="77"/>
    </row>
    <row r="44" spans="1:48" ht="16.5" customHeight="1" x14ac:dyDescent="0.25">
      <c r="A44" s="270" t="s">
        <v>114</v>
      </c>
      <c r="B44" s="271"/>
      <c r="C44" s="271"/>
      <c r="D44" s="271"/>
      <c r="E44" s="271"/>
      <c r="F44" s="271"/>
      <c r="G44" s="272"/>
      <c r="H44" s="20">
        <f>SUM(H41:H43)</f>
        <v>0</v>
      </c>
      <c r="I44" s="19">
        <f>SUM(I41:I43)</f>
        <v>0</v>
      </c>
      <c r="J44" s="33"/>
      <c r="K44" s="38">
        <f>SUM(K41:K43)</f>
        <v>0</v>
      </c>
      <c r="L44" s="77"/>
      <c r="M44" s="16">
        <v>62</v>
      </c>
      <c r="N44" s="17" t="s">
        <v>171</v>
      </c>
      <c r="O44" s="16" t="s">
        <v>172</v>
      </c>
      <c r="P44" s="16" t="s">
        <v>166</v>
      </c>
      <c r="Q44" s="78">
        <v>5</v>
      </c>
      <c r="R44" s="80">
        <v>0.57140000000000002</v>
      </c>
      <c r="S44" s="79">
        <f t="shared" si="29"/>
        <v>2.8570000000000002</v>
      </c>
      <c r="T44" s="91"/>
      <c r="U44" s="18">
        <f t="shared" si="0"/>
        <v>0</v>
      </c>
      <c r="V44" s="37">
        <v>5.5</v>
      </c>
      <c r="W44" s="32">
        <f t="shared" si="30"/>
        <v>0</v>
      </c>
      <c r="X44" s="55">
        <v>2.5159999999999998E-2</v>
      </c>
      <c r="Y44" s="32">
        <f t="shared" si="27"/>
        <v>0</v>
      </c>
      <c r="Z44" s="77"/>
    </row>
    <row r="45" spans="1:48" ht="16.5" customHeight="1" x14ac:dyDescent="0.25">
      <c r="A45" s="16">
        <v>28</v>
      </c>
      <c r="B45" s="17" t="s">
        <v>115</v>
      </c>
      <c r="C45" s="16" t="s">
        <v>116</v>
      </c>
      <c r="D45" s="16" t="s">
        <v>7</v>
      </c>
      <c r="E45" s="78">
        <v>12</v>
      </c>
      <c r="F45" s="82">
        <v>0.1</v>
      </c>
      <c r="G45" s="79">
        <f>E45*F45</f>
        <v>1.2000000000000002</v>
      </c>
      <c r="H45" s="83"/>
      <c r="I45" s="18">
        <f t="shared" ref="I45:I46" si="31">G45*H45</f>
        <v>0</v>
      </c>
      <c r="J45" s="37">
        <v>6.48</v>
      </c>
      <c r="K45" s="32">
        <f>H45*J45</f>
        <v>0</v>
      </c>
      <c r="L45" s="77"/>
      <c r="M45" s="16">
        <v>63</v>
      </c>
      <c r="N45" s="17" t="s">
        <v>173</v>
      </c>
      <c r="O45" s="16" t="s">
        <v>174</v>
      </c>
      <c r="P45" s="16" t="s">
        <v>175</v>
      </c>
      <c r="Q45" s="78">
        <v>6</v>
      </c>
      <c r="R45" s="80">
        <v>1</v>
      </c>
      <c r="S45" s="79">
        <f t="shared" si="29"/>
        <v>6</v>
      </c>
      <c r="T45" s="91"/>
      <c r="U45" s="18">
        <f t="shared" si="0"/>
        <v>0</v>
      </c>
      <c r="V45" s="37">
        <v>6.5</v>
      </c>
      <c r="W45" s="32">
        <f>T45*V45</f>
        <v>0</v>
      </c>
      <c r="X45" s="55"/>
      <c r="Y45" s="32">
        <f t="shared" si="27"/>
        <v>0</v>
      </c>
      <c r="Z45" s="77"/>
    </row>
    <row r="46" spans="1:48" ht="16.5" customHeight="1" x14ac:dyDescent="0.25">
      <c r="A46" s="16">
        <v>29</v>
      </c>
      <c r="B46" s="17" t="s">
        <v>115</v>
      </c>
      <c r="C46" s="16" t="s">
        <v>117</v>
      </c>
      <c r="D46" s="16" t="s">
        <v>21</v>
      </c>
      <c r="E46" s="78">
        <v>12</v>
      </c>
      <c r="F46" s="82">
        <v>0.14000000000000001</v>
      </c>
      <c r="G46" s="79">
        <f>E46*F46</f>
        <v>1.6800000000000002</v>
      </c>
      <c r="H46" s="83"/>
      <c r="I46" s="18">
        <f t="shared" si="31"/>
        <v>0</v>
      </c>
      <c r="J46" s="37">
        <v>12.75</v>
      </c>
      <c r="K46" s="32">
        <f t="shared" ref="K46" si="32">H46*J46</f>
        <v>0</v>
      </c>
      <c r="L46" s="77"/>
      <c r="M46" s="16">
        <v>64</v>
      </c>
      <c r="N46" s="17" t="s">
        <v>176</v>
      </c>
      <c r="O46" s="16" t="s">
        <v>177</v>
      </c>
      <c r="P46" s="16" t="s">
        <v>175</v>
      </c>
      <c r="Q46" s="78">
        <v>6</v>
      </c>
      <c r="R46" s="80">
        <v>1</v>
      </c>
      <c r="S46" s="79">
        <f t="shared" si="29"/>
        <v>6</v>
      </c>
      <c r="T46" s="91"/>
      <c r="U46" s="18">
        <f t="shared" si="0"/>
        <v>0</v>
      </c>
      <c r="V46" s="37">
        <v>6.5</v>
      </c>
      <c r="W46" s="32">
        <f t="shared" ref="W46:W48" si="33">T46*V46</f>
        <v>0</v>
      </c>
      <c r="X46" s="55"/>
      <c r="Y46" s="32">
        <f t="shared" si="27"/>
        <v>0</v>
      </c>
      <c r="Z46" s="77"/>
    </row>
    <row r="47" spans="1:48" ht="16.5" customHeight="1" x14ac:dyDescent="0.25">
      <c r="A47" s="270" t="s">
        <v>118</v>
      </c>
      <c r="B47" s="271"/>
      <c r="C47" s="271"/>
      <c r="D47" s="271"/>
      <c r="E47" s="271"/>
      <c r="F47" s="271"/>
      <c r="G47" s="272"/>
      <c r="H47" s="20">
        <f>SUM(H45:H46)</f>
        <v>0</v>
      </c>
      <c r="I47" s="19">
        <f>SUM(I45:I46)</f>
        <v>0</v>
      </c>
      <c r="J47" s="33"/>
      <c r="K47" s="38">
        <f>SUM(K45:K46)</f>
        <v>0</v>
      </c>
      <c r="L47" s="77"/>
      <c r="M47" s="16">
        <v>65</v>
      </c>
      <c r="N47" s="17" t="s">
        <v>178</v>
      </c>
      <c r="O47" s="16" t="s">
        <v>179</v>
      </c>
      <c r="P47" s="16" t="s">
        <v>175</v>
      </c>
      <c r="Q47" s="78">
        <v>6</v>
      </c>
      <c r="R47" s="80">
        <v>1</v>
      </c>
      <c r="S47" s="79">
        <f t="shared" si="29"/>
        <v>6</v>
      </c>
      <c r="T47" s="91"/>
      <c r="U47" s="18">
        <f t="shared" si="0"/>
        <v>0</v>
      </c>
      <c r="V47" s="37">
        <v>6.5</v>
      </c>
      <c r="W47" s="32">
        <f t="shared" si="33"/>
        <v>0</v>
      </c>
      <c r="X47" s="55"/>
      <c r="Y47" s="32">
        <f t="shared" si="27"/>
        <v>0</v>
      </c>
      <c r="Z47" s="77"/>
    </row>
    <row r="48" spans="1:48" ht="16.5" customHeight="1" x14ac:dyDescent="0.25">
      <c r="A48" s="273" t="s">
        <v>77</v>
      </c>
      <c r="B48" s="274"/>
      <c r="C48" s="274"/>
      <c r="D48" s="274"/>
      <c r="E48" s="274"/>
      <c r="F48" s="274"/>
      <c r="G48" s="275"/>
      <c r="H48" s="61">
        <f>H18+H31+H40+H44+H47</f>
        <v>0</v>
      </c>
      <c r="I48" s="62">
        <f>I18+I31+I40+I44+I47</f>
        <v>0</v>
      </c>
      <c r="J48" s="52"/>
      <c r="K48" s="63">
        <f>K18+K31+K40+K44+K47</f>
        <v>0</v>
      </c>
      <c r="L48" s="77"/>
      <c r="M48" s="16">
        <v>66</v>
      </c>
      <c r="N48" s="17" t="s">
        <v>180</v>
      </c>
      <c r="O48" s="16" t="s">
        <v>181</v>
      </c>
      <c r="P48" s="16" t="s">
        <v>175</v>
      </c>
      <c r="Q48" s="78">
        <v>6</v>
      </c>
      <c r="R48" s="80">
        <v>1.0286</v>
      </c>
      <c r="S48" s="79">
        <f t="shared" si="29"/>
        <v>6.1715999999999998</v>
      </c>
      <c r="T48" s="91"/>
      <c r="U48" s="18">
        <f t="shared" si="0"/>
        <v>0</v>
      </c>
      <c r="V48" s="37">
        <v>6.5</v>
      </c>
      <c r="W48" s="32">
        <f t="shared" si="33"/>
        <v>0</v>
      </c>
      <c r="X48" s="55"/>
      <c r="Y48" s="32">
        <f t="shared" si="27"/>
        <v>0</v>
      </c>
      <c r="Z48" s="77"/>
    </row>
    <row r="49" spans="1:48" ht="16.5" customHeight="1" x14ac:dyDescent="0.25">
      <c r="A49" s="77"/>
      <c r="B49" s="77"/>
      <c r="C49" s="77"/>
      <c r="D49" s="77"/>
      <c r="E49" s="77"/>
      <c r="F49" s="84"/>
      <c r="G49" s="84"/>
      <c r="H49" s="77"/>
      <c r="I49" s="77"/>
      <c r="J49" s="52"/>
      <c r="K49" s="53"/>
      <c r="L49" s="77"/>
      <c r="M49" s="16">
        <v>67</v>
      </c>
      <c r="N49" s="17" t="s">
        <v>164</v>
      </c>
      <c r="O49" s="16" t="s">
        <v>182</v>
      </c>
      <c r="P49" s="16" t="s">
        <v>183</v>
      </c>
      <c r="Q49" s="78">
        <v>10</v>
      </c>
      <c r="R49" s="80">
        <v>0.55000000000000004</v>
      </c>
      <c r="S49" s="79">
        <f t="shared" si="29"/>
        <v>5.5</v>
      </c>
      <c r="T49" s="91"/>
      <c r="U49" s="18">
        <f t="shared" si="0"/>
        <v>0</v>
      </c>
      <c r="V49" s="37">
        <v>10.5</v>
      </c>
      <c r="W49" s="32">
        <f>T49*V49</f>
        <v>0</v>
      </c>
      <c r="X49" s="55"/>
      <c r="Y49" s="32">
        <f t="shared" si="27"/>
        <v>0</v>
      </c>
      <c r="Z49" s="77"/>
    </row>
    <row r="50" spans="1:48" ht="16.5" customHeight="1" x14ac:dyDescent="0.25">
      <c r="A50" s="77"/>
      <c r="B50" s="77"/>
      <c r="C50" s="77"/>
      <c r="D50" s="77"/>
      <c r="E50" s="77"/>
      <c r="F50" s="84"/>
      <c r="G50" s="84"/>
      <c r="H50" s="77"/>
      <c r="I50" s="77"/>
      <c r="J50" s="52"/>
      <c r="K50" s="53"/>
      <c r="L50" s="77"/>
      <c r="M50" s="16">
        <v>68</v>
      </c>
      <c r="N50" s="17" t="s">
        <v>167</v>
      </c>
      <c r="O50" s="16" t="s">
        <v>184</v>
      </c>
      <c r="P50" s="16" t="s">
        <v>183</v>
      </c>
      <c r="Q50" s="78">
        <v>10</v>
      </c>
      <c r="R50" s="80">
        <v>0.55000000000000004</v>
      </c>
      <c r="S50" s="79">
        <f t="shared" si="29"/>
        <v>5.5</v>
      </c>
      <c r="T50" s="91"/>
      <c r="U50" s="18">
        <f t="shared" si="0"/>
        <v>0</v>
      </c>
      <c r="V50" s="37">
        <v>10.5</v>
      </c>
      <c r="W50" s="32">
        <f t="shared" ref="W50:W58" si="34">T50*V50</f>
        <v>0</v>
      </c>
      <c r="X50" s="55"/>
      <c r="Y50" s="32">
        <f t="shared" si="27"/>
        <v>0</v>
      </c>
      <c r="Z50" s="77"/>
    </row>
    <row r="51" spans="1:48" ht="16.5" customHeight="1" x14ac:dyDescent="0.25">
      <c r="A51" s="77"/>
      <c r="B51" s="77"/>
      <c r="C51" s="77"/>
      <c r="D51" s="77"/>
      <c r="E51" s="77"/>
      <c r="F51" s="84"/>
      <c r="G51" s="84"/>
      <c r="H51" s="77"/>
      <c r="I51" s="77"/>
      <c r="J51" s="52"/>
      <c r="K51" s="53"/>
      <c r="L51" s="77"/>
      <c r="M51" s="16">
        <v>69</v>
      </c>
      <c r="N51" s="17" t="s">
        <v>169</v>
      </c>
      <c r="O51" s="16" t="s">
        <v>185</v>
      </c>
      <c r="P51" s="16" t="s">
        <v>183</v>
      </c>
      <c r="Q51" s="78">
        <v>10</v>
      </c>
      <c r="R51" s="80">
        <v>0.55000000000000004</v>
      </c>
      <c r="S51" s="79">
        <f t="shared" si="29"/>
        <v>5.5</v>
      </c>
      <c r="T51" s="91"/>
      <c r="U51" s="18">
        <f t="shared" si="0"/>
        <v>0</v>
      </c>
      <c r="V51" s="37">
        <v>10.5</v>
      </c>
      <c r="W51" s="32">
        <f t="shared" si="34"/>
        <v>0</v>
      </c>
      <c r="X51" s="55"/>
      <c r="Y51" s="32">
        <f t="shared" si="27"/>
        <v>0</v>
      </c>
      <c r="Z51" s="8"/>
    </row>
    <row r="52" spans="1:48" ht="16.5" customHeight="1" x14ac:dyDescent="0.25">
      <c r="A52" s="73"/>
      <c r="B52" s="73"/>
      <c r="C52" s="73"/>
      <c r="D52" s="73"/>
      <c r="E52" s="73"/>
      <c r="F52" s="75"/>
      <c r="G52" s="75"/>
      <c r="H52" s="73"/>
      <c r="I52" s="73"/>
      <c r="J52" s="52"/>
      <c r="K52" s="53"/>
      <c r="L52" s="73"/>
      <c r="M52" s="16">
        <v>70</v>
      </c>
      <c r="N52" s="17" t="s">
        <v>171</v>
      </c>
      <c r="O52" s="16" t="s">
        <v>186</v>
      </c>
      <c r="P52" s="16" t="s">
        <v>183</v>
      </c>
      <c r="Q52" s="78">
        <v>10</v>
      </c>
      <c r="R52" s="81">
        <v>0.57140000000000002</v>
      </c>
      <c r="S52" s="79">
        <f t="shared" si="29"/>
        <v>5.7140000000000004</v>
      </c>
      <c r="T52" s="91"/>
      <c r="U52" s="18">
        <f>S52*T52</f>
        <v>0</v>
      </c>
      <c r="V52" s="37">
        <v>10.5</v>
      </c>
      <c r="W52" s="32">
        <f t="shared" si="34"/>
        <v>0</v>
      </c>
      <c r="X52" s="55"/>
      <c r="Y52" s="32">
        <f t="shared" si="27"/>
        <v>0</v>
      </c>
      <c r="Z52" s="8"/>
    </row>
    <row r="53" spans="1:48" ht="16.5" customHeight="1" x14ac:dyDescent="0.25">
      <c r="A53" s="73"/>
      <c r="B53" s="73"/>
      <c r="C53" s="73"/>
      <c r="D53" s="73"/>
      <c r="E53" s="73"/>
      <c r="F53" s="75"/>
      <c r="G53" s="75"/>
      <c r="H53" s="73"/>
      <c r="I53" s="73"/>
      <c r="J53" s="52"/>
      <c r="K53" s="53"/>
      <c r="L53" s="73"/>
      <c r="M53" s="16">
        <v>71</v>
      </c>
      <c r="N53" s="54" t="s">
        <v>150</v>
      </c>
      <c r="O53" s="16" t="s">
        <v>141</v>
      </c>
      <c r="P53" s="16" t="s">
        <v>147</v>
      </c>
      <c r="Q53" s="85">
        <v>100</v>
      </c>
      <c r="R53" s="81">
        <v>7.1499999999999994E-2</v>
      </c>
      <c r="S53" s="56">
        <f t="shared" ref="S53:S57" si="35">R53*Q53</f>
        <v>7.1499999999999995</v>
      </c>
      <c r="T53" s="91"/>
      <c r="U53" s="18">
        <f t="shared" ref="U53:U58" si="36">S53*T53</f>
        <v>0</v>
      </c>
      <c r="V53" s="37">
        <v>6</v>
      </c>
      <c r="W53" s="32">
        <f t="shared" si="34"/>
        <v>0</v>
      </c>
      <c r="X53" s="55">
        <v>2.7E-2</v>
      </c>
      <c r="Y53" s="32">
        <f t="shared" si="27"/>
        <v>0</v>
      </c>
      <c r="Z53" s="8"/>
    </row>
    <row r="54" spans="1:48" s="8" customFormat="1" ht="16.5" customHeight="1" x14ac:dyDescent="0.25">
      <c r="A54" s="73"/>
      <c r="B54" s="73"/>
      <c r="C54" s="73"/>
      <c r="D54" s="73"/>
      <c r="E54" s="73"/>
      <c r="F54" s="75"/>
      <c r="G54" s="75"/>
      <c r="H54" s="73"/>
      <c r="I54" s="73"/>
      <c r="J54" s="52"/>
      <c r="K54" s="53"/>
      <c r="L54" s="73"/>
      <c r="M54" s="16">
        <v>72</v>
      </c>
      <c r="N54" s="54" t="s">
        <v>149</v>
      </c>
      <c r="O54" s="16" t="s">
        <v>142</v>
      </c>
      <c r="P54" s="16" t="s">
        <v>147</v>
      </c>
      <c r="Q54" s="85">
        <v>100</v>
      </c>
      <c r="R54" s="81">
        <v>7.1499999999999994E-2</v>
      </c>
      <c r="S54" s="56">
        <f t="shared" si="35"/>
        <v>7.1499999999999995</v>
      </c>
      <c r="T54" s="91"/>
      <c r="U54" s="18">
        <f t="shared" si="36"/>
        <v>0</v>
      </c>
      <c r="V54" s="37">
        <v>6</v>
      </c>
      <c r="W54" s="32">
        <f t="shared" si="34"/>
        <v>0</v>
      </c>
      <c r="X54" s="55">
        <v>2.7E-2</v>
      </c>
      <c r="Y54" s="32">
        <f t="shared" si="27"/>
        <v>0</v>
      </c>
      <c r="AU54" s="4"/>
      <c r="AV54" s="4"/>
    </row>
    <row r="55" spans="1:48" s="8" customFormat="1" ht="16.5" customHeight="1" x14ac:dyDescent="0.25">
      <c r="A55" s="73"/>
      <c r="B55" s="73"/>
      <c r="C55" s="73"/>
      <c r="D55" s="73"/>
      <c r="E55" s="73"/>
      <c r="F55" s="75"/>
      <c r="G55" s="75"/>
      <c r="H55" s="73"/>
      <c r="I55" s="73"/>
      <c r="J55" s="52"/>
      <c r="K55" s="53"/>
      <c r="L55" s="73"/>
      <c r="M55" s="16">
        <v>73</v>
      </c>
      <c r="N55" s="54" t="s">
        <v>150</v>
      </c>
      <c r="O55" s="16" t="s">
        <v>143</v>
      </c>
      <c r="P55" s="16" t="s">
        <v>148</v>
      </c>
      <c r="Q55" s="76">
        <v>30</v>
      </c>
      <c r="R55" s="74">
        <v>0.14299999999999999</v>
      </c>
      <c r="S55" s="56">
        <f t="shared" si="35"/>
        <v>4.29</v>
      </c>
      <c r="T55" s="91"/>
      <c r="U55" s="18">
        <f t="shared" si="36"/>
        <v>0</v>
      </c>
      <c r="V55" s="37">
        <v>3.3</v>
      </c>
      <c r="W55" s="32">
        <f t="shared" si="34"/>
        <v>0</v>
      </c>
      <c r="X55" s="55">
        <v>2.0500000000000001E-2</v>
      </c>
      <c r="Y55" s="32">
        <f t="shared" si="27"/>
        <v>0</v>
      </c>
    </row>
    <row r="56" spans="1:48" s="8" customFormat="1" ht="16.5" customHeight="1" x14ac:dyDescent="0.25">
      <c r="A56" s="69"/>
      <c r="B56" s="69"/>
      <c r="C56" s="69"/>
      <c r="D56" s="69"/>
      <c r="E56" s="69"/>
      <c r="F56" s="70"/>
      <c r="G56" s="70"/>
      <c r="H56" s="69"/>
      <c r="I56" s="69"/>
      <c r="J56" s="52"/>
      <c r="K56" s="53"/>
      <c r="L56" s="69"/>
      <c r="M56" s="16">
        <v>74</v>
      </c>
      <c r="N56" s="54" t="s">
        <v>149</v>
      </c>
      <c r="O56" s="16" t="s">
        <v>144</v>
      </c>
      <c r="P56" s="16" t="s">
        <v>148</v>
      </c>
      <c r="Q56" s="76">
        <v>30</v>
      </c>
      <c r="R56" s="74">
        <v>0.14299999999999999</v>
      </c>
      <c r="S56" s="56">
        <f t="shared" si="35"/>
        <v>4.29</v>
      </c>
      <c r="T56" s="91"/>
      <c r="U56" s="18">
        <f t="shared" si="36"/>
        <v>0</v>
      </c>
      <c r="V56" s="37">
        <v>3.3</v>
      </c>
      <c r="W56" s="32">
        <f t="shared" si="34"/>
        <v>0</v>
      </c>
      <c r="X56" s="55">
        <v>2.0500000000000001E-2</v>
      </c>
      <c r="Y56" s="32">
        <f t="shared" si="27"/>
        <v>0</v>
      </c>
    </row>
    <row r="57" spans="1:48" ht="15.75" x14ac:dyDescent="0.25">
      <c r="A57" s="69"/>
      <c r="B57" s="69"/>
      <c r="C57" s="69"/>
      <c r="D57" s="69"/>
      <c r="E57" s="69"/>
      <c r="F57" s="70"/>
      <c r="G57" s="70"/>
      <c r="H57" s="69"/>
      <c r="I57" s="69"/>
      <c r="J57" s="69"/>
      <c r="K57" s="69"/>
      <c r="L57" s="69"/>
      <c r="M57" s="16">
        <v>75</v>
      </c>
      <c r="N57" s="54" t="s">
        <v>152</v>
      </c>
      <c r="O57" s="16" t="s">
        <v>145</v>
      </c>
      <c r="P57" s="16" t="s">
        <v>25</v>
      </c>
      <c r="Q57" s="76">
        <v>12</v>
      </c>
      <c r="R57" s="74">
        <v>0.25750000000000001</v>
      </c>
      <c r="S57" s="56">
        <f t="shared" si="35"/>
        <v>3.09</v>
      </c>
      <c r="T57" s="91"/>
      <c r="U57" s="18">
        <f t="shared" si="36"/>
        <v>0</v>
      </c>
      <c r="V57" s="37">
        <v>2.9</v>
      </c>
      <c r="W57" s="32">
        <f t="shared" si="34"/>
        <v>0</v>
      </c>
      <c r="X57" s="55">
        <v>2.7E-2</v>
      </c>
      <c r="Y57" s="32">
        <f t="shared" si="27"/>
        <v>0</v>
      </c>
      <c r="Z57" s="8"/>
      <c r="AU57" s="8"/>
      <c r="AV57" s="8"/>
    </row>
    <row r="58" spans="1:48" ht="15.75" x14ac:dyDescent="0.25">
      <c r="A58" s="8"/>
      <c r="J58" s="35"/>
      <c r="K58" s="35"/>
      <c r="L58" s="8"/>
      <c r="M58" s="16">
        <v>76</v>
      </c>
      <c r="N58" s="54" t="s">
        <v>151</v>
      </c>
      <c r="O58" s="16" t="s">
        <v>146</v>
      </c>
      <c r="P58" s="16" t="s">
        <v>25</v>
      </c>
      <c r="Q58" s="76">
        <v>12</v>
      </c>
      <c r="R58" s="74">
        <v>0.25750000000000001</v>
      </c>
      <c r="S58" s="56">
        <f>R58*Q58</f>
        <v>3.09</v>
      </c>
      <c r="T58" s="91"/>
      <c r="U58" s="18">
        <f t="shared" si="36"/>
        <v>0</v>
      </c>
      <c r="V58" s="37">
        <v>2.9</v>
      </c>
      <c r="W58" s="32">
        <f t="shared" si="34"/>
        <v>0</v>
      </c>
      <c r="X58" s="55">
        <v>2.7E-2</v>
      </c>
      <c r="Y58" s="32">
        <f t="shared" si="27"/>
        <v>0</v>
      </c>
      <c r="Z58" s="8"/>
    </row>
    <row r="59" spans="1:48" ht="15.75" x14ac:dyDescent="0.25">
      <c r="A59" s="8"/>
      <c r="J59" s="35"/>
      <c r="K59" s="35"/>
      <c r="L59" s="8"/>
      <c r="M59" s="276" t="s">
        <v>71</v>
      </c>
      <c r="N59" s="277"/>
      <c r="O59" s="277"/>
      <c r="P59" s="277"/>
      <c r="Q59" s="277"/>
      <c r="R59" s="277"/>
      <c r="S59" s="278"/>
      <c r="T59" s="9">
        <f>SUM(T8:T58)</f>
        <v>1869</v>
      </c>
      <c r="U59" s="10">
        <f>SUM(U8:U58)</f>
        <v>7496.9724000000006</v>
      </c>
      <c r="V59" s="71"/>
      <c r="W59" s="50">
        <f>SUM(W8:W58)</f>
        <v>5074.8999999999996</v>
      </c>
      <c r="X59" s="51"/>
      <c r="Y59" s="50">
        <f>SUM(Y8:Y58)</f>
        <v>43.316660000000006</v>
      </c>
      <c r="Z59" s="8"/>
    </row>
    <row r="60" spans="1:48" ht="15.75" x14ac:dyDescent="0.25">
      <c r="A60" s="8"/>
      <c r="J60" s="35"/>
      <c r="K60" s="35"/>
      <c r="L60" s="8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"/>
    </row>
    <row r="61" spans="1:48" ht="15.75" x14ac:dyDescent="0.25">
      <c r="A61" s="8"/>
      <c r="B61" s="41" t="s">
        <v>73</v>
      </c>
      <c r="C61" s="42"/>
      <c r="D61" s="266">
        <f>I18*C61</f>
        <v>0</v>
      </c>
      <c r="E61" s="266"/>
      <c r="F61" s="264" t="s">
        <v>78</v>
      </c>
      <c r="G61" s="264"/>
      <c r="H61" s="264"/>
      <c r="I61" s="27">
        <f>I18+D61</f>
        <v>0</v>
      </c>
      <c r="J61" s="35"/>
      <c r="K61" s="35"/>
      <c r="L61" s="8"/>
      <c r="M61" s="8"/>
      <c r="N61" s="41" t="s">
        <v>74</v>
      </c>
      <c r="O61" s="42"/>
      <c r="P61" s="266">
        <f>U59*O61</f>
        <v>0</v>
      </c>
      <c r="Q61" s="266"/>
      <c r="R61" s="264" t="s">
        <v>65</v>
      </c>
      <c r="S61" s="264"/>
      <c r="T61" s="264"/>
      <c r="U61" s="27">
        <f>U59+P61</f>
        <v>7496.9724000000006</v>
      </c>
      <c r="V61" s="69"/>
      <c r="W61" s="69"/>
      <c r="X61" s="69"/>
      <c r="Y61" s="69"/>
      <c r="Z61" s="8"/>
    </row>
    <row r="62" spans="1:48" ht="15.75" x14ac:dyDescent="0.25">
      <c r="A62" s="8"/>
      <c r="B62" s="41" t="s">
        <v>113</v>
      </c>
      <c r="C62" s="42"/>
      <c r="D62" s="267">
        <f>I31*C62</f>
        <v>0</v>
      </c>
      <c r="E62" s="267"/>
      <c r="F62" s="268" t="s">
        <v>112</v>
      </c>
      <c r="G62" s="268"/>
      <c r="H62" s="268"/>
      <c r="I62" s="27">
        <f>I31+D62</f>
        <v>0</v>
      </c>
      <c r="J62" s="35"/>
      <c r="K62" s="35"/>
      <c r="L62" s="8"/>
      <c r="M62" s="8"/>
      <c r="N62" s="41" t="s">
        <v>83</v>
      </c>
      <c r="O62" s="42"/>
      <c r="P62" s="267">
        <f>U61*O62</f>
        <v>0</v>
      </c>
      <c r="Q62" s="267"/>
      <c r="R62" s="8"/>
      <c r="S62" s="8"/>
      <c r="T62" s="8"/>
      <c r="U62" s="28"/>
      <c r="V62" s="69"/>
      <c r="W62" s="69"/>
      <c r="X62" s="69"/>
      <c r="Y62" s="69"/>
      <c r="Z62" s="8"/>
    </row>
    <row r="63" spans="1:48" ht="15.75" x14ac:dyDescent="0.25">
      <c r="A63" s="69"/>
      <c r="B63" s="41" t="s">
        <v>187</v>
      </c>
      <c r="C63" s="42"/>
      <c r="D63" s="267">
        <f>I40*C63</f>
        <v>0</v>
      </c>
      <c r="E63" s="267"/>
      <c r="F63" s="268" t="s">
        <v>163</v>
      </c>
      <c r="G63" s="268"/>
      <c r="H63" s="268"/>
      <c r="I63" s="27">
        <f>I40+D63</f>
        <v>0</v>
      </c>
      <c r="J63" s="36"/>
      <c r="K63" s="36"/>
      <c r="L63" s="69"/>
      <c r="M63" s="8"/>
      <c r="N63" s="64"/>
      <c r="O63" s="65"/>
      <c r="P63" s="66"/>
      <c r="Q63" s="66"/>
      <c r="R63" s="8"/>
      <c r="S63" s="8"/>
      <c r="T63" s="8"/>
      <c r="U63" s="28"/>
      <c r="V63" s="69"/>
      <c r="W63" s="69"/>
      <c r="X63" s="69"/>
      <c r="Y63" s="69"/>
      <c r="Z63" s="8"/>
    </row>
    <row r="64" spans="1:48" ht="15.75" x14ac:dyDescent="0.25">
      <c r="A64" s="69"/>
      <c r="B64" s="41" t="s">
        <v>119</v>
      </c>
      <c r="C64" s="42"/>
      <c r="D64" s="267">
        <f>I44*C64</f>
        <v>0</v>
      </c>
      <c r="E64" s="267"/>
      <c r="F64" s="268" t="s">
        <v>120</v>
      </c>
      <c r="G64" s="268"/>
      <c r="H64" s="268"/>
      <c r="I64" s="27">
        <f>I44+D64</f>
        <v>0</v>
      </c>
      <c r="J64" s="69"/>
      <c r="K64" s="69"/>
      <c r="L64" s="69"/>
      <c r="M64" s="8"/>
      <c r="N64" s="43"/>
      <c r="O64" s="43"/>
      <c r="P64" s="28"/>
      <c r="Q64" s="28"/>
      <c r="R64" s="8"/>
      <c r="S64" s="8"/>
      <c r="T64" s="8"/>
      <c r="U64" s="28"/>
      <c r="V64" s="69"/>
      <c r="W64" s="69"/>
      <c r="X64" s="69"/>
      <c r="Y64" s="69"/>
      <c r="Z64" s="8"/>
    </row>
    <row r="65" spans="1:26" ht="15.75" x14ac:dyDescent="0.25">
      <c r="A65" s="69"/>
      <c r="B65" s="41" t="s">
        <v>121</v>
      </c>
      <c r="C65" s="42"/>
      <c r="D65" s="267">
        <f>I45*C65</f>
        <v>0</v>
      </c>
      <c r="E65" s="267"/>
      <c r="F65" s="268" t="s">
        <v>122</v>
      </c>
      <c r="G65" s="268"/>
      <c r="H65" s="268"/>
      <c r="I65" s="27">
        <f>I47+D65</f>
        <v>0</v>
      </c>
      <c r="J65" s="69"/>
      <c r="K65" s="69"/>
      <c r="L65" s="69"/>
      <c r="M65" s="8"/>
      <c r="N65" s="41" t="s">
        <v>91</v>
      </c>
      <c r="O65" s="42"/>
      <c r="P65" s="266">
        <f>P62+D67</f>
        <v>0</v>
      </c>
      <c r="Q65" s="266"/>
      <c r="R65" s="269" t="s">
        <v>80</v>
      </c>
      <c r="S65" s="269"/>
      <c r="T65" s="269"/>
      <c r="U65" s="29">
        <f>I66+U61+P65</f>
        <v>7496.9724000000006</v>
      </c>
      <c r="V65" s="69"/>
      <c r="W65" s="69"/>
      <c r="X65" s="69"/>
      <c r="Y65" s="69"/>
      <c r="Z65" s="67"/>
    </row>
    <row r="66" spans="1:26" ht="15.75" x14ac:dyDescent="0.25">
      <c r="A66" s="69"/>
      <c r="B66" s="49"/>
      <c r="C66" s="49"/>
      <c r="D66" s="72"/>
      <c r="E66" s="72"/>
      <c r="F66" s="263" t="s">
        <v>77</v>
      </c>
      <c r="G66" s="263"/>
      <c r="H66" s="263"/>
      <c r="I66" s="30">
        <f>SUM(I61:I65)</f>
        <v>0</v>
      </c>
      <c r="J66" s="69"/>
      <c r="K66" s="69"/>
      <c r="L66" s="69"/>
      <c r="M66" s="69"/>
      <c r="N66" s="69"/>
      <c r="O66" s="69"/>
      <c r="P66" s="72"/>
      <c r="Q66" s="72"/>
      <c r="R66" s="69"/>
      <c r="S66" s="69"/>
      <c r="T66" s="69"/>
      <c r="U66" s="72"/>
      <c r="V66" s="69"/>
      <c r="W66" s="69"/>
      <c r="X66" s="69"/>
      <c r="Y66" s="69"/>
      <c r="Z66" s="8"/>
    </row>
    <row r="67" spans="1:26" ht="15.75" x14ac:dyDescent="0.25">
      <c r="A67" s="8"/>
      <c r="B67" s="41" t="s">
        <v>83</v>
      </c>
      <c r="C67" s="42"/>
      <c r="D67" s="266">
        <f>I61*C67</f>
        <v>0</v>
      </c>
      <c r="E67" s="266"/>
      <c r="F67" s="70"/>
      <c r="G67" s="70"/>
      <c r="H67" s="69"/>
      <c r="I67" s="69"/>
      <c r="J67" s="8"/>
      <c r="K67" s="8"/>
      <c r="L67" s="8"/>
      <c r="M67" s="69"/>
      <c r="N67" s="69"/>
      <c r="O67" s="69"/>
      <c r="P67" s="69"/>
      <c r="Q67" s="69"/>
      <c r="R67" s="264" t="s">
        <v>97</v>
      </c>
      <c r="S67" s="264"/>
      <c r="T67" s="264"/>
      <c r="U67" s="12">
        <f>W59</f>
        <v>5074.8999999999996</v>
      </c>
      <c r="V67" s="69"/>
      <c r="W67" s="69"/>
      <c r="X67" s="69"/>
      <c r="Y67" s="69"/>
      <c r="Z67" s="8"/>
    </row>
    <row r="68" spans="1:26" ht="15.75" x14ac:dyDescent="0.25">
      <c r="A68" s="8"/>
      <c r="B68" s="26"/>
      <c r="C68" s="70"/>
      <c r="D68" s="70"/>
      <c r="E68" s="70"/>
      <c r="F68" s="70"/>
      <c r="G68" s="70"/>
      <c r="H68" s="69"/>
      <c r="I68" s="69"/>
      <c r="J68" s="8"/>
      <c r="K68" s="8"/>
      <c r="L68" s="8"/>
      <c r="M68" s="69"/>
      <c r="N68" s="69"/>
      <c r="O68" s="69"/>
      <c r="P68" s="69"/>
      <c r="Q68" s="69"/>
      <c r="R68" s="263" t="s">
        <v>98</v>
      </c>
      <c r="S68" s="263"/>
      <c r="T68" s="263"/>
      <c r="U68" s="40">
        <f>Y59</f>
        <v>43.316660000000006</v>
      </c>
      <c r="V68" s="8"/>
      <c r="W68" s="8"/>
      <c r="X68" s="8"/>
      <c r="Y68" s="8"/>
      <c r="Z68" s="8"/>
    </row>
    <row r="69" spans="1:26" ht="15.75" x14ac:dyDescent="0.25">
      <c r="A69" s="69"/>
      <c r="B69" s="26"/>
      <c r="C69" s="70"/>
      <c r="D69" s="70"/>
      <c r="E69" s="70"/>
      <c r="F69" s="264" t="s">
        <v>96</v>
      </c>
      <c r="G69" s="264"/>
      <c r="H69" s="264"/>
      <c r="I69" s="12">
        <f>K48</f>
        <v>0</v>
      </c>
      <c r="J69" s="69"/>
      <c r="K69" s="69"/>
      <c r="L69" s="69"/>
      <c r="M69" s="69"/>
      <c r="N69" s="8"/>
      <c r="O69" s="8"/>
      <c r="P69" s="8"/>
      <c r="Q69" s="8"/>
      <c r="R69" s="263" t="s">
        <v>99</v>
      </c>
      <c r="S69" s="263"/>
      <c r="T69" s="263"/>
      <c r="U69" s="40">
        <f>I69+U67</f>
        <v>5074.8999999999996</v>
      </c>
      <c r="V69" s="8"/>
      <c r="W69" s="8"/>
      <c r="X69" s="8"/>
      <c r="Y69" s="8"/>
      <c r="Z69" s="8"/>
    </row>
    <row r="70" spans="1:26" ht="15.75" x14ac:dyDescent="0.25">
      <c r="A70" s="69"/>
      <c r="B70" s="8"/>
      <c r="C70" s="8"/>
      <c r="D70" s="8"/>
      <c r="E70" s="8"/>
      <c r="F70" s="8"/>
      <c r="G70" s="8"/>
      <c r="H70" s="8"/>
      <c r="I70" s="8"/>
      <c r="J70" s="69"/>
      <c r="K70" s="69"/>
      <c r="L70" s="69"/>
      <c r="M70" s="8"/>
      <c r="N70" s="8"/>
      <c r="O70" s="8"/>
      <c r="P70" s="8"/>
      <c r="Q70" s="8"/>
      <c r="R70" s="8"/>
      <c r="S70" s="8"/>
      <c r="T70" s="8"/>
      <c r="U70" s="8"/>
      <c r="V70" s="69"/>
      <c r="W70" s="69"/>
      <c r="X70" s="69"/>
      <c r="Y70" s="69"/>
      <c r="Z70" s="69"/>
    </row>
    <row r="71" spans="1:26" ht="15.75" x14ac:dyDescent="0.25">
      <c r="B71" s="11" t="s">
        <v>81</v>
      </c>
      <c r="C71" s="265"/>
      <c r="D71" s="265"/>
      <c r="E71" s="265"/>
      <c r="F71" s="265"/>
      <c r="G71" s="265"/>
      <c r="H71" s="8"/>
      <c r="I71" s="8"/>
      <c r="M71" s="8"/>
      <c r="N71" s="11" t="s">
        <v>82</v>
      </c>
      <c r="O71" s="265"/>
      <c r="P71" s="265"/>
      <c r="Q71" s="265"/>
      <c r="R71" s="265"/>
      <c r="S71" s="265"/>
      <c r="T71" s="8"/>
      <c r="U71" s="8"/>
      <c r="V71" s="69"/>
      <c r="W71" s="69"/>
      <c r="X71" s="69"/>
      <c r="Y71" s="69"/>
      <c r="Z71" s="69"/>
    </row>
    <row r="72" spans="1:26" x14ac:dyDescent="0.25"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x14ac:dyDescent="0.25"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</sheetData>
  <mergeCells count="44">
    <mergeCell ref="A1:U1"/>
    <mergeCell ref="A3:C3"/>
    <mergeCell ref="T5:U5"/>
    <mergeCell ref="T2:U2"/>
    <mergeCell ref="T4:U4"/>
    <mergeCell ref="T3:U3"/>
    <mergeCell ref="A44:G44"/>
    <mergeCell ref="A6:I6"/>
    <mergeCell ref="M6:U6"/>
    <mergeCell ref="A12:G12"/>
    <mergeCell ref="A17:G17"/>
    <mergeCell ref="A18:G18"/>
    <mergeCell ref="A24:G24"/>
    <mergeCell ref="A30:G30"/>
    <mergeCell ref="A31:G31"/>
    <mergeCell ref="A35:G35"/>
    <mergeCell ref="A39:G39"/>
    <mergeCell ref="A40:G40"/>
    <mergeCell ref="A47:G47"/>
    <mergeCell ref="A48:G48"/>
    <mergeCell ref="M59:S59"/>
    <mergeCell ref="D61:E61"/>
    <mergeCell ref="F61:H61"/>
    <mergeCell ref="P61:Q61"/>
    <mergeCell ref="R61:T61"/>
    <mergeCell ref="D67:E67"/>
    <mergeCell ref="R67:T67"/>
    <mergeCell ref="D62:E62"/>
    <mergeCell ref="F62:H62"/>
    <mergeCell ref="P62:Q62"/>
    <mergeCell ref="D63:E63"/>
    <mergeCell ref="F63:H63"/>
    <mergeCell ref="D64:E64"/>
    <mergeCell ref="F64:H64"/>
    <mergeCell ref="D65:E65"/>
    <mergeCell ref="F65:H65"/>
    <mergeCell ref="P65:Q65"/>
    <mergeCell ref="R65:T65"/>
    <mergeCell ref="F66:H66"/>
    <mergeCell ref="R68:T68"/>
    <mergeCell ref="F69:H69"/>
    <mergeCell ref="R69:T69"/>
    <mergeCell ref="C71:G71"/>
    <mergeCell ref="O71:S71"/>
  </mergeCells>
  <pageMargins left="0.16" right="0.11" top="0.11" bottom="0.16" header="0.11" footer="0.16"/>
  <pageSetup paperSize="9" scale="5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73"/>
  <sheetViews>
    <sheetView zoomScale="80" zoomScaleNormal="80" zoomScalePageLayoutView="80" workbookViewId="0">
      <selection sqref="A1:U1"/>
    </sheetView>
  </sheetViews>
  <sheetFormatPr defaultColWidth="8.7109375" defaultRowHeight="15" x14ac:dyDescent="0.25"/>
  <cols>
    <col min="1" max="1" width="4.28515625" style="4" customWidth="1"/>
    <col min="2" max="2" width="39.28515625" style="4" customWidth="1"/>
    <col min="3" max="5" width="12.28515625" style="4" customWidth="1"/>
    <col min="6" max="7" width="12.28515625" style="5" customWidth="1"/>
    <col min="8" max="9" width="19.28515625" style="4" customWidth="1"/>
    <col min="10" max="11" width="12.140625" style="4" hidden="1" customWidth="1"/>
    <col min="12" max="12" width="2.28515625" style="4" customWidth="1"/>
    <col min="13" max="13" width="4.28515625" style="4" customWidth="1"/>
    <col min="14" max="14" width="39.28515625" style="4" customWidth="1"/>
    <col min="15" max="19" width="12.28515625" style="4" customWidth="1"/>
    <col min="20" max="21" width="19.28515625" style="4" customWidth="1"/>
    <col min="22" max="25" width="8.7109375" style="4" hidden="1" customWidth="1"/>
    <col min="26" max="16384" width="8.7109375" style="4"/>
  </cols>
  <sheetData>
    <row r="1" spans="1:29" ht="21" x14ac:dyDescent="0.25">
      <c r="A1" s="289" t="s">
        <v>75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77"/>
      <c r="W1" s="77"/>
      <c r="X1" s="77"/>
      <c r="Y1" s="77"/>
      <c r="Z1" s="77"/>
    </row>
    <row r="2" spans="1:29" s="1" customFormat="1" ht="16.5" customHeight="1" x14ac:dyDescent="0.25">
      <c r="A2" s="25"/>
      <c r="B2" s="25"/>
      <c r="C2" s="22"/>
      <c r="D2" s="22"/>
      <c r="E2" s="22"/>
      <c r="F2" s="22"/>
      <c r="G2" s="22"/>
      <c r="S2" s="3" t="s">
        <v>66</v>
      </c>
      <c r="T2" s="291" t="s">
        <v>210</v>
      </c>
      <c r="U2" s="291"/>
    </row>
    <row r="3" spans="1:29" s="1" customFormat="1" ht="16.5" customHeight="1" x14ac:dyDescent="0.25">
      <c r="A3" s="290" t="s">
        <v>101</v>
      </c>
      <c r="B3" s="290"/>
      <c r="C3" s="290"/>
      <c r="D3" s="44"/>
      <c r="E3" s="44"/>
      <c r="F3" s="44"/>
      <c r="G3" s="22"/>
      <c r="S3" s="3" t="s">
        <v>84</v>
      </c>
      <c r="T3" s="291" t="s">
        <v>205</v>
      </c>
      <c r="U3" s="291"/>
    </row>
    <row r="4" spans="1:29" s="1" customFormat="1" ht="16.5" customHeight="1" x14ac:dyDescent="0.25">
      <c r="A4" s="23"/>
      <c r="B4" s="23"/>
      <c r="C4" s="24"/>
      <c r="D4" s="24"/>
      <c r="E4" s="24"/>
      <c r="F4" s="24"/>
      <c r="G4" s="22"/>
      <c r="S4" s="3" t="s">
        <v>85</v>
      </c>
      <c r="T4" s="291" t="s">
        <v>197</v>
      </c>
      <c r="U4" s="291"/>
    </row>
    <row r="5" spans="1:29" s="1" customFormat="1" ht="16.5" customHeight="1" x14ac:dyDescent="0.25">
      <c r="A5" s="23"/>
      <c r="B5" s="23"/>
      <c r="C5" s="24"/>
      <c r="D5" s="24"/>
      <c r="E5" s="24"/>
      <c r="F5" s="24"/>
      <c r="G5" s="22"/>
      <c r="N5" s="1" t="s">
        <v>207</v>
      </c>
      <c r="S5" s="3" t="s">
        <v>89</v>
      </c>
      <c r="T5" s="291" t="s">
        <v>196</v>
      </c>
      <c r="U5" s="291"/>
    </row>
    <row r="6" spans="1:29" s="2" customFormat="1" ht="16.5" customHeight="1" x14ac:dyDescent="0.3">
      <c r="A6" s="279" t="s">
        <v>76</v>
      </c>
      <c r="B6" s="279"/>
      <c r="C6" s="279"/>
      <c r="D6" s="279"/>
      <c r="E6" s="279"/>
      <c r="F6" s="279"/>
      <c r="G6" s="279"/>
      <c r="H6" s="279"/>
      <c r="I6" s="279"/>
      <c r="J6" s="68"/>
      <c r="K6" s="68"/>
      <c r="M6" s="279" t="s">
        <v>72</v>
      </c>
      <c r="N6" s="279"/>
      <c r="O6" s="279"/>
      <c r="P6" s="279"/>
      <c r="Q6" s="279"/>
      <c r="R6" s="279"/>
      <c r="S6" s="279"/>
      <c r="T6" s="279"/>
      <c r="U6" s="279"/>
    </row>
    <row r="7" spans="1:29" ht="30" x14ac:dyDescent="0.25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5" t="s">
        <v>67</v>
      </c>
      <c r="G7" s="15" t="s">
        <v>68</v>
      </c>
      <c r="H7" s="14" t="s">
        <v>102</v>
      </c>
      <c r="I7" s="15" t="s">
        <v>64</v>
      </c>
      <c r="J7" s="31" t="s">
        <v>92</v>
      </c>
      <c r="K7" s="31" t="s">
        <v>93</v>
      </c>
      <c r="L7" s="77"/>
      <c r="M7" s="13" t="s">
        <v>0</v>
      </c>
      <c r="N7" s="14" t="s">
        <v>1</v>
      </c>
      <c r="O7" s="14" t="s">
        <v>2</v>
      </c>
      <c r="P7" s="14" t="s">
        <v>3</v>
      </c>
      <c r="Q7" s="14" t="s">
        <v>4</v>
      </c>
      <c r="R7" s="15" t="s">
        <v>67</v>
      </c>
      <c r="S7" s="15" t="s">
        <v>68</v>
      </c>
      <c r="T7" s="14" t="s">
        <v>102</v>
      </c>
      <c r="U7" s="15" t="s">
        <v>64</v>
      </c>
      <c r="V7" s="31" t="s">
        <v>92</v>
      </c>
      <c r="W7" s="31" t="s">
        <v>93</v>
      </c>
      <c r="X7" s="31" t="s">
        <v>94</v>
      </c>
      <c r="Y7" s="31" t="s">
        <v>95</v>
      </c>
      <c r="Z7" s="77"/>
    </row>
    <row r="8" spans="1:29" ht="16.5" customHeight="1" x14ac:dyDescent="0.25">
      <c r="A8" s="16">
        <v>1</v>
      </c>
      <c r="B8" s="17" t="s">
        <v>5</v>
      </c>
      <c r="C8" s="16" t="s">
        <v>6</v>
      </c>
      <c r="D8" s="16" t="s">
        <v>7</v>
      </c>
      <c r="E8" s="78">
        <v>20</v>
      </c>
      <c r="F8" s="79">
        <v>0.2</v>
      </c>
      <c r="G8" s="79">
        <f>E8*F8</f>
        <v>4</v>
      </c>
      <c r="H8" s="91"/>
      <c r="I8" s="18">
        <f>G8*H8</f>
        <v>0</v>
      </c>
      <c r="J8" s="37">
        <v>11.4</v>
      </c>
      <c r="K8" s="32">
        <f>H8*J8</f>
        <v>0</v>
      </c>
      <c r="L8" s="77"/>
      <c r="M8" s="16">
        <v>26</v>
      </c>
      <c r="N8" s="17" t="s">
        <v>23</v>
      </c>
      <c r="O8" s="16" t="s">
        <v>24</v>
      </c>
      <c r="P8" s="16" t="s">
        <v>25</v>
      </c>
      <c r="Q8" s="78">
        <v>30</v>
      </c>
      <c r="R8" s="80">
        <v>0.17130000000000001</v>
      </c>
      <c r="S8" s="79">
        <f>Q8*R8</f>
        <v>5.1390000000000002</v>
      </c>
      <c r="T8" s="91"/>
      <c r="U8" s="18">
        <f t="shared" ref="U8:U51" si="0">S8*T8</f>
        <v>0</v>
      </c>
      <c r="V8" s="37">
        <v>3.3</v>
      </c>
      <c r="W8" s="32">
        <f t="shared" ref="W8:W27" si="1">T8*V8</f>
        <v>0</v>
      </c>
      <c r="X8" s="55">
        <v>2.103E-2</v>
      </c>
      <c r="Y8" s="32">
        <f>X8*T8</f>
        <v>0</v>
      </c>
      <c r="Z8" s="77"/>
      <c r="AC8" s="90"/>
    </row>
    <row r="9" spans="1:29" ht="16.5" customHeight="1" x14ac:dyDescent="0.25">
      <c r="A9" s="16">
        <v>2</v>
      </c>
      <c r="B9" s="17" t="s">
        <v>8</v>
      </c>
      <c r="C9" s="16" t="s">
        <v>9</v>
      </c>
      <c r="D9" s="16" t="s">
        <v>7</v>
      </c>
      <c r="E9" s="78">
        <v>20</v>
      </c>
      <c r="F9" s="79">
        <v>0.2</v>
      </c>
      <c r="G9" s="79">
        <f t="shared" ref="G9:G11" si="2">E9*F9</f>
        <v>4</v>
      </c>
      <c r="H9" s="91"/>
      <c r="I9" s="18">
        <f t="shared" ref="I9:I11" si="3">G9*H9</f>
        <v>0</v>
      </c>
      <c r="J9" s="37">
        <v>11.4</v>
      </c>
      <c r="K9" s="32">
        <f t="shared" ref="K9:K11" si="4">H9*J9</f>
        <v>0</v>
      </c>
      <c r="L9" s="77"/>
      <c r="M9" s="16">
        <v>27</v>
      </c>
      <c r="N9" s="17" t="s">
        <v>26</v>
      </c>
      <c r="O9" s="16" t="s">
        <v>27</v>
      </c>
      <c r="P9" s="16" t="s">
        <v>25</v>
      </c>
      <c r="Q9" s="78">
        <v>30</v>
      </c>
      <c r="R9" s="80">
        <v>0.17130000000000001</v>
      </c>
      <c r="S9" s="79">
        <f t="shared" ref="S9:S27" si="5">Q9*R9</f>
        <v>5.1390000000000002</v>
      </c>
      <c r="T9" s="91"/>
      <c r="U9" s="18">
        <f t="shared" si="0"/>
        <v>0</v>
      </c>
      <c r="V9" s="37">
        <v>3.3</v>
      </c>
      <c r="W9" s="32">
        <f t="shared" si="1"/>
        <v>0</v>
      </c>
      <c r="X9" s="55">
        <v>2.103E-2</v>
      </c>
      <c r="Y9" s="32">
        <f t="shared" ref="Y9:Y27" si="6">X9*T9</f>
        <v>0</v>
      </c>
      <c r="Z9" s="77"/>
      <c r="AC9" s="90"/>
    </row>
    <row r="10" spans="1:29" ht="16.5" customHeight="1" x14ac:dyDescent="0.25">
      <c r="A10" s="16">
        <v>3</v>
      </c>
      <c r="B10" s="17" t="s">
        <v>10</v>
      </c>
      <c r="C10" s="16" t="s">
        <v>11</v>
      </c>
      <c r="D10" s="16" t="s">
        <v>7</v>
      </c>
      <c r="E10" s="78">
        <v>20</v>
      </c>
      <c r="F10" s="79">
        <v>0.2</v>
      </c>
      <c r="G10" s="79">
        <f t="shared" si="2"/>
        <v>4</v>
      </c>
      <c r="H10" s="91"/>
      <c r="I10" s="18">
        <f t="shared" si="3"/>
        <v>0</v>
      </c>
      <c r="J10" s="37">
        <v>11.4</v>
      </c>
      <c r="K10" s="32">
        <f t="shared" si="4"/>
        <v>0</v>
      </c>
      <c r="L10" s="77"/>
      <c r="M10" s="16">
        <v>28</v>
      </c>
      <c r="N10" s="17" t="s">
        <v>28</v>
      </c>
      <c r="O10" s="16" t="s">
        <v>29</v>
      </c>
      <c r="P10" s="16" t="s">
        <v>25</v>
      </c>
      <c r="Q10" s="78">
        <v>30</v>
      </c>
      <c r="R10" s="80">
        <v>0.17130000000000001</v>
      </c>
      <c r="S10" s="79">
        <f t="shared" si="5"/>
        <v>5.1390000000000002</v>
      </c>
      <c r="T10" s="91"/>
      <c r="U10" s="18">
        <f t="shared" si="0"/>
        <v>0</v>
      </c>
      <c r="V10" s="37">
        <v>3.3</v>
      </c>
      <c r="W10" s="32">
        <f t="shared" si="1"/>
        <v>0</v>
      </c>
      <c r="X10" s="55">
        <v>2.103E-2</v>
      </c>
      <c r="Y10" s="32">
        <f t="shared" si="6"/>
        <v>0</v>
      </c>
      <c r="Z10" s="77"/>
      <c r="AC10" s="90"/>
    </row>
    <row r="11" spans="1:29" ht="16.5" customHeight="1" x14ac:dyDescent="0.25">
      <c r="A11" s="16">
        <v>4</v>
      </c>
      <c r="B11" s="17" t="s">
        <v>12</v>
      </c>
      <c r="C11" s="16" t="s">
        <v>13</v>
      </c>
      <c r="D11" s="16" t="s">
        <v>7</v>
      </c>
      <c r="E11" s="78">
        <v>20</v>
      </c>
      <c r="F11" s="79">
        <v>0.2</v>
      </c>
      <c r="G11" s="79">
        <f t="shared" si="2"/>
        <v>4</v>
      </c>
      <c r="H11" s="91"/>
      <c r="I11" s="18">
        <f t="shared" si="3"/>
        <v>0</v>
      </c>
      <c r="J11" s="37">
        <v>11.4</v>
      </c>
      <c r="K11" s="32">
        <f t="shared" si="4"/>
        <v>0</v>
      </c>
      <c r="L11" s="77"/>
      <c r="M11" s="16">
        <v>29</v>
      </c>
      <c r="N11" s="17" t="s">
        <v>30</v>
      </c>
      <c r="O11" s="16" t="s">
        <v>31</v>
      </c>
      <c r="P11" s="16" t="s">
        <v>25</v>
      </c>
      <c r="Q11" s="78">
        <v>30</v>
      </c>
      <c r="R11" s="80">
        <v>0.17130000000000001</v>
      </c>
      <c r="S11" s="79">
        <f t="shared" si="5"/>
        <v>5.1390000000000002</v>
      </c>
      <c r="T11" s="91"/>
      <c r="U11" s="18">
        <f t="shared" si="0"/>
        <v>0</v>
      </c>
      <c r="V11" s="37">
        <v>3.3</v>
      </c>
      <c r="W11" s="32">
        <f t="shared" si="1"/>
        <v>0</v>
      </c>
      <c r="X11" s="55">
        <v>2.103E-2</v>
      </c>
      <c r="Y11" s="32">
        <f t="shared" si="6"/>
        <v>0</v>
      </c>
      <c r="Z11" s="77"/>
      <c r="AC11" s="90"/>
    </row>
    <row r="12" spans="1:29" ht="16.5" customHeight="1" x14ac:dyDescent="0.25">
      <c r="A12" s="270" t="s">
        <v>69</v>
      </c>
      <c r="B12" s="271"/>
      <c r="C12" s="271"/>
      <c r="D12" s="271"/>
      <c r="E12" s="271"/>
      <c r="F12" s="271"/>
      <c r="G12" s="272"/>
      <c r="H12" s="20">
        <f>SUM(H8:H11)</f>
        <v>0</v>
      </c>
      <c r="I12" s="19">
        <f>SUM(I8:I11)</f>
        <v>0</v>
      </c>
      <c r="J12" s="33"/>
      <c r="K12" s="38">
        <f>SUM(K8:K11)</f>
        <v>0</v>
      </c>
      <c r="L12" s="77"/>
      <c r="M12" s="16">
        <v>30</v>
      </c>
      <c r="N12" s="17" t="s">
        <v>79</v>
      </c>
      <c r="O12" s="16" t="s">
        <v>32</v>
      </c>
      <c r="P12" s="16" t="s">
        <v>25</v>
      </c>
      <c r="Q12" s="78">
        <v>27</v>
      </c>
      <c r="R12" s="81">
        <v>0.15190000000000001</v>
      </c>
      <c r="S12" s="79">
        <v>4.0999999999999996</v>
      </c>
      <c r="T12" s="92">
        <v>300</v>
      </c>
      <c r="U12" s="18">
        <f t="shared" si="0"/>
        <v>1230</v>
      </c>
      <c r="V12" s="37">
        <v>3</v>
      </c>
      <c r="W12" s="32">
        <f t="shared" si="1"/>
        <v>900</v>
      </c>
      <c r="X12" s="55">
        <v>1.9519999999999999E-2</v>
      </c>
      <c r="Y12" s="32">
        <f t="shared" si="6"/>
        <v>5.8559999999999999</v>
      </c>
      <c r="Z12" s="77"/>
      <c r="AC12" s="90"/>
    </row>
    <row r="13" spans="1:29" ht="16.5" customHeight="1" x14ac:dyDescent="0.25">
      <c r="A13" s="16">
        <v>5</v>
      </c>
      <c r="B13" s="17" t="s">
        <v>5</v>
      </c>
      <c r="C13" s="16" t="s">
        <v>14</v>
      </c>
      <c r="D13" s="16" t="s">
        <v>15</v>
      </c>
      <c r="E13" s="78">
        <v>9</v>
      </c>
      <c r="F13" s="79">
        <v>0.4</v>
      </c>
      <c r="G13" s="79">
        <f>E13*F13</f>
        <v>3.6</v>
      </c>
      <c r="H13" s="88"/>
      <c r="I13" s="18">
        <f t="shared" ref="I13:I16" si="7">G13*H13</f>
        <v>0</v>
      </c>
      <c r="J13" s="37">
        <v>12.4</v>
      </c>
      <c r="K13" s="32">
        <f t="shared" ref="K13:K16" si="8">H13*J13</f>
        <v>0</v>
      </c>
      <c r="L13" s="77"/>
      <c r="M13" s="16">
        <v>31</v>
      </c>
      <c r="N13" s="21" t="s">
        <v>23</v>
      </c>
      <c r="O13" s="16" t="s">
        <v>33</v>
      </c>
      <c r="P13" s="16" t="s">
        <v>34</v>
      </c>
      <c r="Q13" s="78">
        <v>30</v>
      </c>
      <c r="R13" s="80">
        <v>0.1</v>
      </c>
      <c r="S13" s="79">
        <f t="shared" si="5"/>
        <v>3</v>
      </c>
      <c r="T13" s="92">
        <v>30</v>
      </c>
      <c r="U13" s="18">
        <f t="shared" si="0"/>
        <v>90</v>
      </c>
      <c r="V13" s="37">
        <v>2.85</v>
      </c>
      <c r="W13" s="32">
        <f t="shared" si="1"/>
        <v>85.5</v>
      </c>
      <c r="X13" s="55">
        <v>1.473E-2</v>
      </c>
      <c r="Y13" s="32">
        <f t="shared" si="6"/>
        <v>0.44190000000000002</v>
      </c>
      <c r="Z13" s="77"/>
      <c r="AC13" s="90"/>
    </row>
    <row r="14" spans="1:29" ht="16.5" customHeight="1" x14ac:dyDescent="0.25">
      <c r="A14" s="16">
        <v>6</v>
      </c>
      <c r="B14" s="17" t="s">
        <v>8</v>
      </c>
      <c r="C14" s="16" t="s">
        <v>16</v>
      </c>
      <c r="D14" s="16" t="s">
        <v>15</v>
      </c>
      <c r="E14" s="78">
        <v>9</v>
      </c>
      <c r="F14" s="79">
        <v>0.4</v>
      </c>
      <c r="G14" s="79">
        <f t="shared" ref="G14:G16" si="9">E14*F14</f>
        <v>3.6</v>
      </c>
      <c r="H14" s="91"/>
      <c r="I14" s="18">
        <f t="shared" si="7"/>
        <v>0</v>
      </c>
      <c r="J14" s="37">
        <v>12.4</v>
      </c>
      <c r="K14" s="32">
        <f t="shared" si="8"/>
        <v>0</v>
      </c>
      <c r="L14" s="77"/>
      <c r="M14" s="16">
        <v>32</v>
      </c>
      <c r="N14" s="21" t="s">
        <v>26</v>
      </c>
      <c r="O14" s="16" t="s">
        <v>35</v>
      </c>
      <c r="P14" s="16" t="s">
        <v>34</v>
      </c>
      <c r="Q14" s="78">
        <v>30</v>
      </c>
      <c r="R14" s="80">
        <v>0.1</v>
      </c>
      <c r="S14" s="79">
        <f t="shared" si="5"/>
        <v>3</v>
      </c>
      <c r="T14" s="92">
        <v>30</v>
      </c>
      <c r="U14" s="18">
        <f t="shared" si="0"/>
        <v>90</v>
      </c>
      <c r="V14" s="37">
        <v>2.85</v>
      </c>
      <c r="W14" s="32">
        <f t="shared" si="1"/>
        <v>85.5</v>
      </c>
      <c r="X14" s="55">
        <v>1.473E-2</v>
      </c>
      <c r="Y14" s="32">
        <f t="shared" si="6"/>
        <v>0.44190000000000002</v>
      </c>
      <c r="Z14" s="77"/>
      <c r="AC14" s="90"/>
    </row>
    <row r="15" spans="1:29" ht="16.5" customHeight="1" x14ac:dyDescent="0.25">
      <c r="A15" s="16">
        <v>7</v>
      </c>
      <c r="B15" s="17" t="s">
        <v>10</v>
      </c>
      <c r="C15" s="16" t="s">
        <v>17</v>
      </c>
      <c r="D15" s="16" t="s">
        <v>15</v>
      </c>
      <c r="E15" s="78">
        <v>9</v>
      </c>
      <c r="F15" s="79">
        <v>0.4</v>
      </c>
      <c r="G15" s="79">
        <f t="shared" si="9"/>
        <v>3.6</v>
      </c>
      <c r="H15" s="88"/>
      <c r="I15" s="18">
        <f t="shared" si="7"/>
        <v>0</v>
      </c>
      <c r="J15" s="37">
        <v>12.4</v>
      </c>
      <c r="K15" s="32">
        <f t="shared" si="8"/>
        <v>0</v>
      </c>
      <c r="L15" s="77"/>
      <c r="M15" s="16">
        <v>33</v>
      </c>
      <c r="N15" s="17" t="s">
        <v>30</v>
      </c>
      <c r="O15" s="16" t="s">
        <v>103</v>
      </c>
      <c r="P15" s="16" t="s">
        <v>36</v>
      </c>
      <c r="Q15" s="78">
        <v>30</v>
      </c>
      <c r="R15" s="80">
        <v>0.1</v>
      </c>
      <c r="S15" s="79">
        <f t="shared" si="5"/>
        <v>3</v>
      </c>
      <c r="T15" s="91"/>
      <c r="U15" s="18">
        <f t="shared" si="0"/>
        <v>0</v>
      </c>
      <c r="V15" s="37">
        <v>2.4</v>
      </c>
      <c r="W15" s="32">
        <f t="shared" si="1"/>
        <v>0</v>
      </c>
      <c r="X15" s="55">
        <v>1.304E-2</v>
      </c>
      <c r="Y15" s="32">
        <f t="shared" si="6"/>
        <v>0</v>
      </c>
      <c r="Z15" s="77"/>
      <c r="AC15" s="90"/>
    </row>
    <row r="16" spans="1:29" ht="16.5" customHeight="1" x14ac:dyDescent="0.25">
      <c r="A16" s="16">
        <v>8</v>
      </c>
      <c r="B16" s="17" t="s">
        <v>12</v>
      </c>
      <c r="C16" s="16" t="s">
        <v>18</v>
      </c>
      <c r="D16" s="16" t="s">
        <v>15</v>
      </c>
      <c r="E16" s="78">
        <v>9</v>
      </c>
      <c r="F16" s="79">
        <v>0.4</v>
      </c>
      <c r="G16" s="79">
        <f t="shared" si="9"/>
        <v>3.6</v>
      </c>
      <c r="H16" s="88"/>
      <c r="I16" s="18">
        <f t="shared" si="7"/>
        <v>0</v>
      </c>
      <c r="J16" s="37">
        <v>12.4</v>
      </c>
      <c r="K16" s="32">
        <f t="shared" si="8"/>
        <v>0</v>
      </c>
      <c r="L16" s="77"/>
      <c r="M16" s="16">
        <v>34</v>
      </c>
      <c r="N16" s="17" t="s">
        <v>37</v>
      </c>
      <c r="O16" s="16" t="s">
        <v>38</v>
      </c>
      <c r="P16" s="16" t="s">
        <v>36</v>
      </c>
      <c r="Q16" s="78">
        <v>30</v>
      </c>
      <c r="R16" s="80">
        <v>0.1</v>
      </c>
      <c r="S16" s="79">
        <f t="shared" si="5"/>
        <v>3</v>
      </c>
      <c r="T16" s="91"/>
      <c r="U16" s="18">
        <f t="shared" si="0"/>
        <v>0</v>
      </c>
      <c r="V16" s="37">
        <v>2.4</v>
      </c>
      <c r="W16" s="32">
        <f t="shared" si="1"/>
        <v>0</v>
      </c>
      <c r="X16" s="55">
        <v>1.304E-2</v>
      </c>
      <c r="Y16" s="32">
        <f t="shared" si="6"/>
        <v>0</v>
      </c>
      <c r="Z16" s="77"/>
      <c r="AC16" s="90"/>
    </row>
    <row r="17" spans="1:29" ht="16.5" customHeight="1" x14ac:dyDescent="0.25">
      <c r="A17" s="270" t="s">
        <v>100</v>
      </c>
      <c r="B17" s="271"/>
      <c r="C17" s="271"/>
      <c r="D17" s="271"/>
      <c r="E17" s="271"/>
      <c r="F17" s="271"/>
      <c r="G17" s="272"/>
      <c r="H17" s="20">
        <f>SUM(H13:H16)</f>
        <v>0</v>
      </c>
      <c r="I17" s="19">
        <f>SUM(I13:I16)</f>
        <v>0</v>
      </c>
      <c r="J17" s="33"/>
      <c r="K17" s="38">
        <f>SUM(K13:K16)</f>
        <v>0</v>
      </c>
      <c r="L17" s="77"/>
      <c r="M17" s="16">
        <v>35</v>
      </c>
      <c r="N17" s="17" t="s">
        <v>39</v>
      </c>
      <c r="O17" s="16" t="s">
        <v>40</v>
      </c>
      <c r="P17" s="16" t="s">
        <v>36</v>
      </c>
      <c r="Q17" s="78">
        <v>40</v>
      </c>
      <c r="R17" s="80">
        <v>8.5800000000000001E-2</v>
      </c>
      <c r="S17" s="79">
        <f t="shared" si="5"/>
        <v>3.4319999999999999</v>
      </c>
      <c r="T17" s="91"/>
      <c r="U17" s="18">
        <f t="shared" si="0"/>
        <v>0</v>
      </c>
      <c r="V17" s="37">
        <v>3.1</v>
      </c>
      <c r="W17" s="32">
        <f t="shared" si="1"/>
        <v>0</v>
      </c>
      <c r="X17" s="55">
        <v>1.8149999999999999E-2</v>
      </c>
      <c r="Y17" s="32">
        <f t="shared" si="6"/>
        <v>0</v>
      </c>
      <c r="Z17" s="77"/>
      <c r="AC17" s="90"/>
    </row>
    <row r="18" spans="1:29" ht="16.5" customHeight="1" x14ac:dyDescent="0.25">
      <c r="A18" s="280" t="s">
        <v>70</v>
      </c>
      <c r="B18" s="281"/>
      <c r="C18" s="281"/>
      <c r="D18" s="281"/>
      <c r="E18" s="281"/>
      <c r="F18" s="281"/>
      <c r="G18" s="282"/>
      <c r="H18" s="6">
        <f>H12+H17</f>
        <v>0</v>
      </c>
      <c r="I18" s="7">
        <f>I12+I17</f>
        <v>0</v>
      </c>
      <c r="J18" s="34"/>
      <c r="K18" s="39">
        <f>K12+K17</f>
        <v>0</v>
      </c>
      <c r="L18" s="77"/>
      <c r="M18" s="16">
        <v>36</v>
      </c>
      <c r="N18" s="17" t="s">
        <v>41</v>
      </c>
      <c r="O18" s="16" t="s">
        <v>42</v>
      </c>
      <c r="P18" s="16" t="s">
        <v>36</v>
      </c>
      <c r="Q18" s="78">
        <v>40</v>
      </c>
      <c r="R18" s="80">
        <v>8.5800000000000001E-2</v>
      </c>
      <c r="S18" s="79">
        <f t="shared" si="5"/>
        <v>3.4319999999999999</v>
      </c>
      <c r="T18" s="91"/>
      <c r="U18" s="18">
        <f t="shared" si="0"/>
        <v>0</v>
      </c>
      <c r="V18" s="37">
        <v>3.1</v>
      </c>
      <c r="W18" s="32">
        <f t="shared" si="1"/>
        <v>0</v>
      </c>
      <c r="X18" s="55">
        <v>1.8149999999999999E-2</v>
      </c>
      <c r="Y18" s="32">
        <f t="shared" si="6"/>
        <v>0</v>
      </c>
      <c r="Z18" s="77"/>
      <c r="AC18" s="90"/>
    </row>
    <row r="19" spans="1:29" ht="16.5" customHeight="1" x14ac:dyDescent="0.25">
      <c r="A19" s="16">
        <v>9</v>
      </c>
      <c r="B19" s="17" t="s">
        <v>188</v>
      </c>
      <c r="C19" s="16" t="s">
        <v>104</v>
      </c>
      <c r="D19" s="16" t="s">
        <v>7</v>
      </c>
      <c r="E19" s="78">
        <v>12</v>
      </c>
      <c r="F19" s="82">
        <v>0.19</v>
      </c>
      <c r="G19" s="79">
        <f>E19*F19</f>
        <v>2.2800000000000002</v>
      </c>
      <c r="H19" s="83"/>
      <c r="I19" s="18">
        <f t="shared" ref="I19:I29" si="10">G19*H19</f>
        <v>0</v>
      </c>
      <c r="J19" s="37">
        <v>10.93</v>
      </c>
      <c r="K19" s="32">
        <f t="shared" ref="K19:K29" si="11">H19*J19</f>
        <v>0</v>
      </c>
      <c r="L19" s="77"/>
      <c r="M19" s="16">
        <v>37</v>
      </c>
      <c r="N19" s="17" t="s">
        <v>43</v>
      </c>
      <c r="O19" s="16" t="s">
        <v>44</v>
      </c>
      <c r="P19" s="16" t="s">
        <v>45</v>
      </c>
      <c r="Q19" s="78">
        <v>40</v>
      </c>
      <c r="R19" s="80">
        <v>8.5800000000000001E-2</v>
      </c>
      <c r="S19" s="79">
        <f t="shared" si="5"/>
        <v>3.4319999999999999</v>
      </c>
      <c r="T19" s="91"/>
      <c r="U19" s="18">
        <f t="shared" si="0"/>
        <v>0</v>
      </c>
      <c r="V19" s="37">
        <v>2.9</v>
      </c>
      <c r="W19" s="32">
        <f t="shared" si="1"/>
        <v>0</v>
      </c>
      <c r="X19" s="55">
        <v>1.8149999999999999E-2</v>
      </c>
      <c r="Y19" s="32">
        <f t="shared" si="6"/>
        <v>0</v>
      </c>
      <c r="Z19" s="77"/>
      <c r="AC19" s="90"/>
    </row>
    <row r="20" spans="1:29" ht="16.5" customHeight="1" x14ac:dyDescent="0.25">
      <c r="A20" s="16">
        <v>10</v>
      </c>
      <c r="B20" s="17" t="s">
        <v>189</v>
      </c>
      <c r="C20" s="16" t="s">
        <v>105</v>
      </c>
      <c r="D20" s="16" t="s">
        <v>7</v>
      </c>
      <c r="E20" s="78">
        <v>20</v>
      </c>
      <c r="F20" s="82">
        <v>0.19</v>
      </c>
      <c r="G20" s="79">
        <f t="shared" ref="G20:G23" si="12">E20*F20</f>
        <v>3.8</v>
      </c>
      <c r="H20" s="83"/>
      <c r="I20" s="18">
        <f t="shared" si="10"/>
        <v>0</v>
      </c>
      <c r="J20" s="37">
        <v>10.93</v>
      </c>
      <c r="K20" s="32">
        <f t="shared" si="11"/>
        <v>0</v>
      </c>
      <c r="L20" s="77"/>
      <c r="M20" s="16">
        <v>38</v>
      </c>
      <c r="N20" s="17" t="s">
        <v>46</v>
      </c>
      <c r="O20" s="16" t="s">
        <v>47</v>
      </c>
      <c r="P20" s="16" t="s">
        <v>45</v>
      </c>
      <c r="Q20" s="78">
        <v>40</v>
      </c>
      <c r="R20" s="80">
        <v>8.5800000000000001E-2</v>
      </c>
      <c r="S20" s="79">
        <f t="shared" si="5"/>
        <v>3.4319999999999999</v>
      </c>
      <c r="T20" s="91"/>
      <c r="U20" s="18">
        <f t="shared" si="0"/>
        <v>0</v>
      </c>
      <c r="V20" s="37">
        <v>2.9</v>
      </c>
      <c r="W20" s="32">
        <f t="shared" si="1"/>
        <v>0</v>
      </c>
      <c r="X20" s="55">
        <v>1.8149999999999999E-2</v>
      </c>
      <c r="Y20" s="32">
        <f t="shared" si="6"/>
        <v>0</v>
      </c>
      <c r="Z20" s="77"/>
      <c r="AC20" s="90"/>
    </row>
    <row r="21" spans="1:29" ht="16.5" customHeight="1" x14ac:dyDescent="0.25">
      <c r="A21" s="16">
        <v>11</v>
      </c>
      <c r="B21" s="17" t="s">
        <v>106</v>
      </c>
      <c r="C21" s="16" t="s">
        <v>107</v>
      </c>
      <c r="D21" s="16" t="s">
        <v>7</v>
      </c>
      <c r="E21" s="78">
        <v>20</v>
      </c>
      <c r="F21" s="82">
        <v>0.19</v>
      </c>
      <c r="G21" s="79">
        <f t="shared" si="12"/>
        <v>3.8</v>
      </c>
      <c r="H21" s="83"/>
      <c r="I21" s="18">
        <f t="shared" si="10"/>
        <v>0</v>
      </c>
      <c r="J21" s="37">
        <v>10.93</v>
      </c>
      <c r="K21" s="32">
        <f t="shared" si="11"/>
        <v>0</v>
      </c>
      <c r="L21" s="77"/>
      <c r="M21" s="16">
        <v>39</v>
      </c>
      <c r="N21" s="17" t="s">
        <v>48</v>
      </c>
      <c r="O21" s="16" t="s">
        <v>49</v>
      </c>
      <c r="P21" s="16" t="s">
        <v>25</v>
      </c>
      <c r="Q21" s="78">
        <v>18</v>
      </c>
      <c r="R21" s="80">
        <v>0.25719999999999998</v>
      </c>
      <c r="S21" s="79">
        <f t="shared" si="5"/>
        <v>4.6295999999999999</v>
      </c>
      <c r="T21" s="91"/>
      <c r="U21" s="18">
        <f t="shared" si="0"/>
        <v>0</v>
      </c>
      <c r="V21" s="37">
        <v>2.9</v>
      </c>
      <c r="W21" s="32">
        <f t="shared" si="1"/>
        <v>0</v>
      </c>
      <c r="X21" s="55">
        <v>2.7619999999999999E-2</v>
      </c>
      <c r="Y21" s="32">
        <f t="shared" si="6"/>
        <v>0</v>
      </c>
      <c r="Z21" s="77"/>
      <c r="AC21" s="90"/>
    </row>
    <row r="22" spans="1:29" ht="16.5" customHeight="1" x14ac:dyDescent="0.25">
      <c r="A22" s="16">
        <v>12</v>
      </c>
      <c r="B22" s="17" t="s">
        <v>190</v>
      </c>
      <c r="C22" s="16" t="s">
        <v>191</v>
      </c>
      <c r="D22" s="16" t="s">
        <v>7</v>
      </c>
      <c r="E22" s="78">
        <v>20</v>
      </c>
      <c r="F22" s="82">
        <v>0.19</v>
      </c>
      <c r="G22" s="79">
        <f t="shared" si="12"/>
        <v>3.8</v>
      </c>
      <c r="H22" s="83"/>
      <c r="I22" s="18">
        <f t="shared" si="10"/>
        <v>0</v>
      </c>
      <c r="J22" s="37">
        <v>10.93</v>
      </c>
      <c r="K22" s="32">
        <f t="shared" si="11"/>
        <v>0</v>
      </c>
      <c r="L22" s="77"/>
      <c r="M22" s="16">
        <v>40</v>
      </c>
      <c r="N22" s="17" t="s">
        <v>50</v>
      </c>
      <c r="O22" s="16" t="s">
        <v>51</v>
      </c>
      <c r="P22" s="16" t="s">
        <v>25</v>
      </c>
      <c r="Q22" s="78">
        <v>18</v>
      </c>
      <c r="R22" s="80">
        <v>0.25719999999999998</v>
      </c>
      <c r="S22" s="79">
        <f t="shared" si="5"/>
        <v>4.6295999999999999</v>
      </c>
      <c r="T22" s="91"/>
      <c r="U22" s="18">
        <f t="shared" si="0"/>
        <v>0</v>
      </c>
      <c r="V22" s="37">
        <v>2.9</v>
      </c>
      <c r="W22" s="32">
        <f t="shared" si="1"/>
        <v>0</v>
      </c>
      <c r="X22" s="55">
        <v>2.7619999999999999E-2</v>
      </c>
      <c r="Y22" s="32">
        <f t="shared" si="6"/>
        <v>0</v>
      </c>
      <c r="Z22" s="77"/>
      <c r="AC22" s="90"/>
    </row>
    <row r="23" spans="1:29" ht="16.5" customHeight="1" x14ac:dyDescent="0.25">
      <c r="A23" s="16">
        <v>13</v>
      </c>
      <c r="B23" s="17" t="s">
        <v>192</v>
      </c>
      <c r="C23" s="16" t="s">
        <v>193</v>
      </c>
      <c r="D23" s="16" t="s">
        <v>7</v>
      </c>
      <c r="E23" s="78">
        <v>20</v>
      </c>
      <c r="F23" s="82">
        <v>0.19</v>
      </c>
      <c r="G23" s="79">
        <f t="shared" si="12"/>
        <v>3.8</v>
      </c>
      <c r="H23" s="83"/>
      <c r="I23" s="18">
        <f t="shared" si="10"/>
        <v>0</v>
      </c>
      <c r="J23" s="37">
        <v>10.93</v>
      </c>
      <c r="K23" s="32">
        <f t="shared" si="11"/>
        <v>0</v>
      </c>
      <c r="L23" s="77"/>
      <c r="M23" s="16">
        <v>41</v>
      </c>
      <c r="N23" s="17" t="s">
        <v>153</v>
      </c>
      <c r="O23" s="16" t="s">
        <v>52</v>
      </c>
      <c r="P23" s="16" t="s">
        <v>25</v>
      </c>
      <c r="Q23" s="78">
        <v>18</v>
      </c>
      <c r="R23" s="80">
        <v>0.25719999999999998</v>
      </c>
      <c r="S23" s="79">
        <f t="shared" si="5"/>
        <v>4.6295999999999999</v>
      </c>
      <c r="T23" s="91"/>
      <c r="U23" s="18">
        <f t="shared" si="0"/>
        <v>0</v>
      </c>
      <c r="V23" s="37">
        <v>2.9</v>
      </c>
      <c r="W23" s="32">
        <f t="shared" si="1"/>
        <v>0</v>
      </c>
      <c r="X23" s="55">
        <v>2.7619999999999999E-2</v>
      </c>
      <c r="Y23" s="32">
        <f t="shared" si="6"/>
        <v>0</v>
      </c>
      <c r="Z23" s="77"/>
      <c r="AC23" s="90"/>
    </row>
    <row r="24" spans="1:29" ht="16.5" customHeight="1" x14ac:dyDescent="0.25">
      <c r="A24" s="270" t="s">
        <v>69</v>
      </c>
      <c r="B24" s="271"/>
      <c r="C24" s="271"/>
      <c r="D24" s="271"/>
      <c r="E24" s="271"/>
      <c r="F24" s="271"/>
      <c r="G24" s="272"/>
      <c r="H24" s="20">
        <f>SUM(H19:H23)</f>
        <v>0</v>
      </c>
      <c r="I24" s="18">
        <f>SUM(I19:I23)</f>
        <v>0</v>
      </c>
      <c r="J24" s="33"/>
      <c r="K24" s="38">
        <f>SUM(K19:K23)</f>
        <v>0</v>
      </c>
      <c r="L24" s="77"/>
      <c r="M24" s="16">
        <v>42</v>
      </c>
      <c r="N24" s="17" t="s">
        <v>134</v>
      </c>
      <c r="O24" s="16" t="s">
        <v>123</v>
      </c>
      <c r="P24" s="16" t="s">
        <v>124</v>
      </c>
      <c r="Q24" s="78">
        <v>12</v>
      </c>
      <c r="R24" s="80">
        <v>0.2858</v>
      </c>
      <c r="S24" s="79">
        <f t="shared" si="5"/>
        <v>3.4295999999999998</v>
      </c>
      <c r="T24" s="92">
        <v>300</v>
      </c>
      <c r="U24" s="18">
        <f t="shared" si="0"/>
        <v>1028.8799999999999</v>
      </c>
      <c r="V24" s="37">
        <v>2.1</v>
      </c>
      <c r="W24" s="32">
        <f t="shared" si="1"/>
        <v>630</v>
      </c>
      <c r="X24" s="55">
        <v>2.3140000000000001E-2</v>
      </c>
      <c r="Y24" s="32">
        <f t="shared" si="6"/>
        <v>6.9420000000000002</v>
      </c>
      <c r="Z24" s="77"/>
      <c r="AC24" s="90"/>
    </row>
    <row r="25" spans="1:29" ht="16.5" customHeight="1" x14ac:dyDescent="0.25">
      <c r="A25" s="16">
        <v>14</v>
      </c>
      <c r="B25" s="17" t="s">
        <v>188</v>
      </c>
      <c r="C25" s="16" t="s">
        <v>108</v>
      </c>
      <c r="D25" s="16" t="s">
        <v>21</v>
      </c>
      <c r="E25" s="78">
        <v>12</v>
      </c>
      <c r="F25" s="82">
        <v>0.38</v>
      </c>
      <c r="G25" s="79">
        <f>E25*F25</f>
        <v>4.5600000000000005</v>
      </c>
      <c r="H25" s="83"/>
      <c r="I25" s="18">
        <f t="shared" si="10"/>
        <v>0</v>
      </c>
      <c r="J25" s="37">
        <v>12.95</v>
      </c>
      <c r="K25" s="32">
        <f t="shared" si="11"/>
        <v>0</v>
      </c>
      <c r="L25" s="77"/>
      <c r="M25" s="16">
        <v>43</v>
      </c>
      <c r="N25" s="17" t="s">
        <v>135</v>
      </c>
      <c r="O25" s="16" t="s">
        <v>125</v>
      </c>
      <c r="P25" s="16" t="s">
        <v>124</v>
      </c>
      <c r="Q25" s="78">
        <v>12</v>
      </c>
      <c r="R25" s="80">
        <v>0.2858</v>
      </c>
      <c r="S25" s="79">
        <f t="shared" si="5"/>
        <v>3.4295999999999998</v>
      </c>
      <c r="T25" s="92">
        <v>69</v>
      </c>
      <c r="U25" s="18">
        <f t="shared" si="0"/>
        <v>236.64239999999998</v>
      </c>
      <c r="V25" s="37">
        <v>2.1</v>
      </c>
      <c r="W25" s="32">
        <f t="shared" si="1"/>
        <v>144.9</v>
      </c>
      <c r="X25" s="55">
        <v>2.3140000000000001E-2</v>
      </c>
      <c r="Y25" s="32">
        <f t="shared" si="6"/>
        <v>1.59666</v>
      </c>
      <c r="Z25" s="77"/>
      <c r="AC25" s="90"/>
    </row>
    <row r="26" spans="1:29" ht="16.5" customHeight="1" x14ac:dyDescent="0.25">
      <c r="A26" s="16">
        <v>15</v>
      </c>
      <c r="B26" s="17" t="s">
        <v>189</v>
      </c>
      <c r="C26" s="16" t="s">
        <v>109</v>
      </c>
      <c r="D26" s="16" t="s">
        <v>21</v>
      </c>
      <c r="E26" s="78">
        <v>12</v>
      </c>
      <c r="F26" s="82">
        <v>0.38</v>
      </c>
      <c r="G26" s="79">
        <f t="shared" ref="G26:G29" si="13">E26*F26</f>
        <v>4.5600000000000005</v>
      </c>
      <c r="H26" s="83"/>
      <c r="I26" s="18">
        <f t="shared" si="10"/>
        <v>0</v>
      </c>
      <c r="J26" s="37">
        <v>12.95</v>
      </c>
      <c r="K26" s="32">
        <f t="shared" si="11"/>
        <v>0</v>
      </c>
      <c r="L26" s="77"/>
      <c r="M26" s="16">
        <v>44</v>
      </c>
      <c r="N26" s="17" t="s">
        <v>133</v>
      </c>
      <c r="O26" s="16" t="s">
        <v>129</v>
      </c>
      <c r="P26" s="16" t="s">
        <v>124</v>
      </c>
      <c r="Q26" s="78">
        <v>12</v>
      </c>
      <c r="R26" s="80">
        <v>0.2858</v>
      </c>
      <c r="S26" s="79">
        <f t="shared" si="5"/>
        <v>3.4295999999999998</v>
      </c>
      <c r="T26" s="91"/>
      <c r="U26" s="18">
        <f t="shared" si="0"/>
        <v>0</v>
      </c>
      <c r="V26" s="37">
        <v>2.1</v>
      </c>
      <c r="W26" s="32">
        <f t="shared" si="1"/>
        <v>0</v>
      </c>
      <c r="X26" s="55">
        <v>2.3140000000000001E-2</v>
      </c>
      <c r="Y26" s="32">
        <f t="shared" si="6"/>
        <v>0</v>
      </c>
      <c r="Z26" s="77"/>
      <c r="AC26" s="90"/>
    </row>
    <row r="27" spans="1:29" ht="16.5" customHeight="1" x14ac:dyDescent="0.25">
      <c r="A27" s="16">
        <v>16</v>
      </c>
      <c r="B27" s="17" t="s">
        <v>106</v>
      </c>
      <c r="C27" s="16" t="s">
        <v>110</v>
      </c>
      <c r="D27" s="16" t="s">
        <v>21</v>
      </c>
      <c r="E27" s="78">
        <v>12</v>
      </c>
      <c r="F27" s="82">
        <v>0.38</v>
      </c>
      <c r="G27" s="79">
        <f t="shared" si="13"/>
        <v>4.5600000000000005</v>
      </c>
      <c r="H27" s="83"/>
      <c r="I27" s="18">
        <f t="shared" si="10"/>
        <v>0</v>
      </c>
      <c r="J27" s="37">
        <v>12.95</v>
      </c>
      <c r="K27" s="32">
        <f t="shared" si="11"/>
        <v>0</v>
      </c>
      <c r="L27" s="77"/>
      <c r="M27" s="16">
        <v>45</v>
      </c>
      <c r="N27" s="17" t="s">
        <v>136</v>
      </c>
      <c r="O27" s="16" t="s">
        <v>130</v>
      </c>
      <c r="P27" s="16" t="s">
        <v>124</v>
      </c>
      <c r="Q27" s="78">
        <v>12</v>
      </c>
      <c r="R27" s="80">
        <v>0.2858</v>
      </c>
      <c r="S27" s="79">
        <f t="shared" si="5"/>
        <v>3.4295999999999998</v>
      </c>
      <c r="T27" s="91"/>
      <c r="U27" s="18">
        <f t="shared" si="0"/>
        <v>0</v>
      </c>
      <c r="V27" s="37">
        <v>2.1</v>
      </c>
      <c r="W27" s="32">
        <f t="shared" si="1"/>
        <v>0</v>
      </c>
      <c r="X27" s="55">
        <v>2.3140000000000001E-2</v>
      </c>
      <c r="Y27" s="32">
        <f t="shared" si="6"/>
        <v>0</v>
      </c>
      <c r="Z27" s="77"/>
      <c r="AC27" s="90"/>
    </row>
    <row r="28" spans="1:29" ht="16.5" customHeight="1" x14ac:dyDescent="0.25">
      <c r="A28" s="16">
        <v>17</v>
      </c>
      <c r="B28" s="17" t="s">
        <v>190</v>
      </c>
      <c r="C28" s="16" t="s">
        <v>194</v>
      </c>
      <c r="D28" s="16" t="s">
        <v>21</v>
      </c>
      <c r="E28" s="78">
        <v>12</v>
      </c>
      <c r="F28" s="82">
        <v>0.38</v>
      </c>
      <c r="G28" s="79">
        <f t="shared" si="13"/>
        <v>4.5600000000000005</v>
      </c>
      <c r="H28" s="83"/>
      <c r="I28" s="18">
        <f t="shared" si="10"/>
        <v>0</v>
      </c>
      <c r="J28" s="37">
        <v>12.95</v>
      </c>
      <c r="K28" s="32">
        <f t="shared" si="11"/>
        <v>0</v>
      </c>
      <c r="L28" s="77"/>
      <c r="M28" s="16">
        <v>46</v>
      </c>
      <c r="N28" s="17" t="s">
        <v>140</v>
      </c>
      <c r="O28" s="16" t="s">
        <v>139</v>
      </c>
      <c r="P28" s="16" t="s">
        <v>124</v>
      </c>
      <c r="Q28" s="78">
        <v>12</v>
      </c>
      <c r="R28" s="80">
        <v>0.2858</v>
      </c>
      <c r="S28" s="79">
        <f>Q28*R28</f>
        <v>3.4295999999999998</v>
      </c>
      <c r="T28" s="91"/>
      <c r="U28" s="18">
        <f t="shared" si="0"/>
        <v>0</v>
      </c>
      <c r="V28" s="37">
        <v>2.1</v>
      </c>
      <c r="W28" s="32">
        <f>T28*V28</f>
        <v>0</v>
      </c>
      <c r="X28" s="55">
        <v>2.3140000000000001E-2</v>
      </c>
      <c r="Y28" s="32">
        <f>X28*T28</f>
        <v>0</v>
      </c>
      <c r="Z28" s="77"/>
      <c r="AC28" s="90"/>
    </row>
    <row r="29" spans="1:29" ht="16.5" customHeight="1" x14ac:dyDescent="0.25">
      <c r="A29" s="16">
        <v>18</v>
      </c>
      <c r="B29" s="17" t="s">
        <v>192</v>
      </c>
      <c r="C29" s="16" t="s">
        <v>195</v>
      </c>
      <c r="D29" s="16" t="s">
        <v>21</v>
      </c>
      <c r="E29" s="78">
        <v>12</v>
      </c>
      <c r="F29" s="82">
        <v>0.38</v>
      </c>
      <c r="G29" s="79">
        <f t="shared" si="13"/>
        <v>4.5600000000000005</v>
      </c>
      <c r="H29" s="83"/>
      <c r="I29" s="18">
        <f t="shared" si="10"/>
        <v>0</v>
      </c>
      <c r="J29" s="37">
        <v>12.95</v>
      </c>
      <c r="K29" s="32">
        <f t="shared" si="11"/>
        <v>0</v>
      </c>
      <c r="L29" s="77"/>
      <c r="M29" s="16">
        <v>47</v>
      </c>
      <c r="N29" s="17" t="s">
        <v>126</v>
      </c>
      <c r="O29" s="16" t="s">
        <v>127</v>
      </c>
      <c r="P29" s="16" t="s">
        <v>124</v>
      </c>
      <c r="Q29" s="78">
        <v>30</v>
      </c>
      <c r="R29" s="80">
        <v>0.21429999999999999</v>
      </c>
      <c r="S29" s="79">
        <f>Q29*R29</f>
        <v>6.4289999999999994</v>
      </c>
      <c r="T29" s="92">
        <v>300</v>
      </c>
      <c r="U29" s="18">
        <f t="shared" si="0"/>
        <v>1928.6999999999998</v>
      </c>
      <c r="V29" s="37">
        <v>4</v>
      </c>
      <c r="W29" s="32">
        <f>T29*V29</f>
        <v>1200</v>
      </c>
      <c r="X29" s="55">
        <v>2.1870000000000001E-2</v>
      </c>
      <c r="Y29" s="32">
        <f>X29*T29</f>
        <v>6.5609999999999999</v>
      </c>
      <c r="Z29" s="77"/>
      <c r="AC29" s="90"/>
    </row>
    <row r="30" spans="1:29" ht="16.5" customHeight="1" x14ac:dyDescent="0.25">
      <c r="A30" s="270" t="s">
        <v>111</v>
      </c>
      <c r="B30" s="271"/>
      <c r="C30" s="271"/>
      <c r="D30" s="271"/>
      <c r="E30" s="271"/>
      <c r="F30" s="271"/>
      <c r="G30" s="272"/>
      <c r="H30" s="20">
        <f>SUM(H25:H29)</f>
        <v>0</v>
      </c>
      <c r="I30" s="19">
        <f>SUM(I25:I29)</f>
        <v>0</v>
      </c>
      <c r="J30" s="33"/>
      <c r="K30" s="38">
        <f>SUM(K25:K29)</f>
        <v>0</v>
      </c>
      <c r="L30" s="77"/>
      <c r="M30" s="16">
        <v>48</v>
      </c>
      <c r="N30" s="17" t="s">
        <v>26</v>
      </c>
      <c r="O30" s="16" t="s">
        <v>128</v>
      </c>
      <c r="P30" s="16" t="s">
        <v>124</v>
      </c>
      <c r="Q30" s="78">
        <v>30</v>
      </c>
      <c r="R30" s="80">
        <v>0.21429999999999999</v>
      </c>
      <c r="S30" s="79">
        <f>Q30*R30</f>
        <v>6.4289999999999994</v>
      </c>
      <c r="T30" s="92">
        <v>300</v>
      </c>
      <c r="U30" s="18">
        <f t="shared" si="0"/>
        <v>1928.6999999999998</v>
      </c>
      <c r="V30" s="37">
        <v>4</v>
      </c>
      <c r="W30" s="32">
        <f>T30*V30</f>
        <v>1200</v>
      </c>
      <c r="X30" s="55">
        <v>2.1870000000000001E-2</v>
      </c>
      <c r="Y30" s="32">
        <f>X30*T30</f>
        <v>6.5609999999999999</v>
      </c>
      <c r="Z30" s="77"/>
      <c r="AC30" s="90"/>
    </row>
    <row r="31" spans="1:29" ht="16.5" customHeight="1" x14ac:dyDescent="0.25">
      <c r="A31" s="283" t="s">
        <v>112</v>
      </c>
      <c r="B31" s="284"/>
      <c r="C31" s="284"/>
      <c r="D31" s="284"/>
      <c r="E31" s="284"/>
      <c r="F31" s="284"/>
      <c r="G31" s="285"/>
      <c r="H31" s="45">
        <f>H24+H30</f>
        <v>0</v>
      </c>
      <c r="I31" s="46">
        <f>I24+I30</f>
        <v>0</v>
      </c>
      <c r="J31" s="47"/>
      <c r="K31" s="48">
        <f>K24+K30</f>
        <v>0</v>
      </c>
      <c r="L31" s="77"/>
      <c r="M31" s="16">
        <v>49</v>
      </c>
      <c r="N31" s="17" t="s">
        <v>137</v>
      </c>
      <c r="O31" s="16" t="s">
        <v>131</v>
      </c>
      <c r="P31" s="16" t="s">
        <v>124</v>
      </c>
      <c r="Q31" s="78">
        <v>30</v>
      </c>
      <c r="R31" s="80">
        <v>0.21429999999999999</v>
      </c>
      <c r="S31" s="79">
        <f>Q31*R31</f>
        <v>6.4289999999999994</v>
      </c>
      <c r="T31" s="92"/>
      <c r="U31" s="18">
        <f t="shared" si="0"/>
        <v>0</v>
      </c>
      <c r="V31" s="37">
        <v>4</v>
      </c>
      <c r="W31" s="32">
        <f t="shared" ref="W31:W35" si="14">T31*V31</f>
        <v>0</v>
      </c>
      <c r="X31" s="55">
        <v>2.1870000000000001E-2</v>
      </c>
      <c r="Y31" s="32">
        <f t="shared" ref="Y31:Y35" si="15">X31*T31</f>
        <v>0</v>
      </c>
      <c r="Z31" s="77"/>
      <c r="AC31" s="90"/>
    </row>
    <row r="32" spans="1:29" s="8" customFormat="1" ht="16.5" customHeight="1" x14ac:dyDescent="0.25">
      <c r="A32" s="16">
        <v>19</v>
      </c>
      <c r="B32" s="17" t="s">
        <v>154</v>
      </c>
      <c r="C32" s="16" t="s">
        <v>155</v>
      </c>
      <c r="D32" s="16" t="s">
        <v>7</v>
      </c>
      <c r="E32" s="78">
        <v>20</v>
      </c>
      <c r="F32" s="79">
        <v>0.2</v>
      </c>
      <c r="G32" s="79">
        <f>E32*F32</f>
        <v>4</v>
      </c>
      <c r="H32" s="83"/>
      <c r="I32" s="18">
        <f t="shared" ref="I32:I34" si="16">G32*H32</f>
        <v>0</v>
      </c>
      <c r="J32" s="37">
        <v>10.93</v>
      </c>
      <c r="K32" s="32">
        <f t="shared" ref="K32:K34" si="17">H32*J32</f>
        <v>0</v>
      </c>
      <c r="L32" s="77"/>
      <c r="M32" s="16">
        <v>50</v>
      </c>
      <c r="N32" s="17" t="s">
        <v>138</v>
      </c>
      <c r="O32" s="16" t="s">
        <v>132</v>
      </c>
      <c r="P32" s="16" t="s">
        <v>124</v>
      </c>
      <c r="Q32" s="78">
        <v>30</v>
      </c>
      <c r="R32" s="80">
        <v>0.21429999999999999</v>
      </c>
      <c r="S32" s="79">
        <f>Q32*R32</f>
        <v>6.4289999999999994</v>
      </c>
      <c r="T32" s="92">
        <v>100</v>
      </c>
      <c r="U32" s="18">
        <f t="shared" si="0"/>
        <v>642.9</v>
      </c>
      <c r="V32" s="37">
        <v>4</v>
      </c>
      <c r="W32" s="32">
        <f t="shared" si="14"/>
        <v>400</v>
      </c>
      <c r="X32" s="55">
        <v>2.1870000000000001E-2</v>
      </c>
      <c r="Y32" s="32">
        <f t="shared" si="15"/>
        <v>2.1870000000000003</v>
      </c>
      <c r="Z32" s="77"/>
      <c r="AC32" s="90"/>
    </row>
    <row r="33" spans="1:48" s="8" customFormat="1" ht="16.5" customHeight="1" x14ac:dyDescent="0.25">
      <c r="A33" s="16">
        <v>20</v>
      </c>
      <c r="B33" s="17" t="s">
        <v>156</v>
      </c>
      <c r="C33" s="16" t="s">
        <v>157</v>
      </c>
      <c r="D33" s="16" t="s">
        <v>7</v>
      </c>
      <c r="E33" s="78">
        <v>20</v>
      </c>
      <c r="F33" s="79">
        <v>0.2</v>
      </c>
      <c r="G33" s="79">
        <f t="shared" ref="G33:G34" si="18">E33*F33</f>
        <v>4</v>
      </c>
      <c r="H33" s="83"/>
      <c r="I33" s="18">
        <f t="shared" si="16"/>
        <v>0</v>
      </c>
      <c r="J33" s="37">
        <v>10.93</v>
      </c>
      <c r="K33" s="32">
        <f t="shared" si="17"/>
        <v>0</v>
      </c>
      <c r="L33" s="77"/>
      <c r="M33" s="16">
        <v>51</v>
      </c>
      <c r="N33" s="17" t="s">
        <v>198</v>
      </c>
      <c r="O33" s="16" t="s">
        <v>199</v>
      </c>
      <c r="P33" s="16" t="s">
        <v>148</v>
      </c>
      <c r="Q33" s="86">
        <v>24</v>
      </c>
      <c r="R33" s="80">
        <v>0.25</v>
      </c>
      <c r="S33" s="79">
        <f t="shared" ref="S33:S52" si="19">Q33*R33</f>
        <v>6</v>
      </c>
      <c r="T33" s="92">
        <v>120</v>
      </c>
      <c r="U33" s="18">
        <f t="shared" si="0"/>
        <v>720</v>
      </c>
      <c r="V33" s="37">
        <v>3.8</v>
      </c>
      <c r="W33" s="32">
        <f t="shared" si="14"/>
        <v>456</v>
      </c>
      <c r="X33" s="55">
        <v>3.0599999999999999E-2</v>
      </c>
      <c r="Y33" s="32">
        <f t="shared" si="15"/>
        <v>3.6719999999999997</v>
      </c>
      <c r="Z33" s="87"/>
      <c r="AC33" s="90"/>
    </row>
    <row r="34" spans="1:48" s="8" customFormat="1" ht="16.5" customHeight="1" x14ac:dyDescent="0.25">
      <c r="A34" s="16">
        <v>21</v>
      </c>
      <c r="B34" s="17" t="s">
        <v>158</v>
      </c>
      <c r="C34" s="16" t="s">
        <v>159</v>
      </c>
      <c r="D34" s="16" t="s">
        <v>7</v>
      </c>
      <c r="E34" s="78">
        <v>20</v>
      </c>
      <c r="F34" s="79">
        <v>0.2</v>
      </c>
      <c r="G34" s="79">
        <f t="shared" si="18"/>
        <v>4</v>
      </c>
      <c r="H34" s="83"/>
      <c r="I34" s="18">
        <f t="shared" si="16"/>
        <v>0</v>
      </c>
      <c r="J34" s="37">
        <v>10.93</v>
      </c>
      <c r="K34" s="32">
        <f t="shared" si="17"/>
        <v>0</v>
      </c>
      <c r="L34" s="77"/>
      <c r="M34" s="16">
        <v>52</v>
      </c>
      <c r="N34" s="17" t="s">
        <v>200</v>
      </c>
      <c r="O34" s="16" t="s">
        <v>201</v>
      </c>
      <c r="P34" s="16" t="s">
        <v>148</v>
      </c>
      <c r="Q34" s="86">
        <v>24</v>
      </c>
      <c r="R34" s="80">
        <v>0.25</v>
      </c>
      <c r="S34" s="79">
        <f t="shared" si="19"/>
        <v>6</v>
      </c>
      <c r="T34" s="92">
        <v>70</v>
      </c>
      <c r="U34" s="18">
        <f t="shared" si="0"/>
        <v>420</v>
      </c>
      <c r="V34" s="37">
        <v>3.8</v>
      </c>
      <c r="W34" s="32">
        <f t="shared" si="14"/>
        <v>266</v>
      </c>
      <c r="X34" s="55">
        <v>3.0599999999999999E-2</v>
      </c>
      <c r="Y34" s="32">
        <f t="shared" si="15"/>
        <v>2.1419999999999999</v>
      </c>
      <c r="Z34" s="87"/>
      <c r="AC34" s="90"/>
    </row>
    <row r="35" spans="1:48" ht="16.5" customHeight="1" x14ac:dyDescent="0.25">
      <c r="A35" s="270" t="s">
        <v>69</v>
      </c>
      <c r="B35" s="271"/>
      <c r="C35" s="271"/>
      <c r="D35" s="271"/>
      <c r="E35" s="271"/>
      <c r="F35" s="271"/>
      <c r="G35" s="272"/>
      <c r="H35" s="20">
        <f>SUM(H32:H34)</f>
        <v>0</v>
      </c>
      <c r="I35" s="18">
        <f>SUM(I32:I34)</f>
        <v>0</v>
      </c>
      <c r="J35" s="33"/>
      <c r="K35" s="38">
        <f>SUM(K32:K34)</f>
        <v>0</v>
      </c>
      <c r="L35" s="77"/>
      <c r="M35" s="16">
        <v>53</v>
      </c>
      <c r="N35" s="17" t="s">
        <v>202</v>
      </c>
      <c r="O35" s="16" t="s">
        <v>203</v>
      </c>
      <c r="P35" s="16" t="s">
        <v>148</v>
      </c>
      <c r="Q35" s="86">
        <v>24</v>
      </c>
      <c r="R35" s="80">
        <v>0.25</v>
      </c>
      <c r="S35" s="79">
        <f t="shared" si="19"/>
        <v>6</v>
      </c>
      <c r="T35" s="92">
        <v>70</v>
      </c>
      <c r="U35" s="18">
        <f t="shared" si="0"/>
        <v>420</v>
      </c>
      <c r="V35" s="37">
        <v>3.8</v>
      </c>
      <c r="W35" s="32">
        <f t="shared" si="14"/>
        <v>266</v>
      </c>
      <c r="X35" s="55">
        <v>3.0599999999999999E-2</v>
      </c>
      <c r="Y35" s="32">
        <f t="shared" si="15"/>
        <v>2.1419999999999999</v>
      </c>
      <c r="Z35" s="87"/>
      <c r="AC35" s="90"/>
      <c r="AU35" s="8"/>
      <c r="AV35" s="8"/>
    </row>
    <row r="36" spans="1:48" ht="16.5" customHeight="1" x14ac:dyDescent="0.25">
      <c r="A36" s="16">
        <v>22</v>
      </c>
      <c r="B36" s="17" t="s">
        <v>154</v>
      </c>
      <c r="C36" s="16" t="s">
        <v>160</v>
      </c>
      <c r="D36" s="16" t="s">
        <v>21</v>
      </c>
      <c r="E36" s="78">
        <v>12</v>
      </c>
      <c r="F36" s="79">
        <v>0.4</v>
      </c>
      <c r="G36" s="79">
        <f>E36*F36</f>
        <v>4.8000000000000007</v>
      </c>
      <c r="H36" s="83"/>
      <c r="I36" s="18">
        <f t="shared" ref="I36:I38" si="20">G36*H36</f>
        <v>0</v>
      </c>
      <c r="J36" s="37">
        <v>12.95</v>
      </c>
      <c r="K36" s="32">
        <f t="shared" ref="K36:K38" si="21">H36*J36</f>
        <v>0</v>
      </c>
      <c r="L36" s="77"/>
      <c r="M36" s="16">
        <v>54</v>
      </c>
      <c r="N36" s="17" t="s">
        <v>53</v>
      </c>
      <c r="O36" s="16" t="s">
        <v>54</v>
      </c>
      <c r="P36" s="16" t="s">
        <v>55</v>
      </c>
      <c r="Q36" s="78">
        <v>20</v>
      </c>
      <c r="R36" s="81">
        <v>0.28599999999999998</v>
      </c>
      <c r="S36" s="79">
        <f t="shared" si="19"/>
        <v>5.72</v>
      </c>
      <c r="T36" s="91"/>
      <c r="U36" s="18">
        <f t="shared" si="0"/>
        <v>0</v>
      </c>
      <c r="V36" s="37">
        <v>6</v>
      </c>
      <c r="W36" s="32">
        <f>T36*V36</f>
        <v>0</v>
      </c>
      <c r="X36" s="55">
        <v>3.0110000000000001E-2</v>
      </c>
      <c r="Y36" s="32">
        <f>X36*T36</f>
        <v>0</v>
      </c>
      <c r="Z36" s="77"/>
      <c r="AC36" s="90"/>
    </row>
    <row r="37" spans="1:48" ht="16.5" customHeight="1" x14ac:dyDescent="0.25">
      <c r="A37" s="16">
        <v>23</v>
      </c>
      <c r="B37" s="17" t="s">
        <v>156</v>
      </c>
      <c r="C37" s="16" t="s">
        <v>161</v>
      </c>
      <c r="D37" s="16" t="s">
        <v>21</v>
      </c>
      <c r="E37" s="78">
        <v>12</v>
      </c>
      <c r="F37" s="79">
        <v>0.4</v>
      </c>
      <c r="G37" s="79">
        <f t="shared" ref="G37:G38" si="22">E37*F37</f>
        <v>4.8000000000000007</v>
      </c>
      <c r="H37" s="83"/>
      <c r="I37" s="18">
        <f t="shared" si="20"/>
        <v>0</v>
      </c>
      <c r="J37" s="37">
        <v>12.95</v>
      </c>
      <c r="K37" s="32">
        <f t="shared" si="21"/>
        <v>0</v>
      </c>
      <c r="L37" s="77"/>
      <c r="M37" s="16">
        <v>55</v>
      </c>
      <c r="N37" s="17" t="s">
        <v>56</v>
      </c>
      <c r="O37" s="16" t="s">
        <v>86</v>
      </c>
      <c r="P37" s="16" t="s">
        <v>57</v>
      </c>
      <c r="Q37" s="78">
        <v>300</v>
      </c>
      <c r="R37" s="80">
        <v>0.01</v>
      </c>
      <c r="S37" s="79">
        <f t="shared" si="19"/>
        <v>3</v>
      </c>
      <c r="T37" s="92">
        <v>180</v>
      </c>
      <c r="U37" s="18">
        <f t="shared" si="0"/>
        <v>540</v>
      </c>
      <c r="V37" s="37">
        <v>4.2</v>
      </c>
      <c r="W37" s="32">
        <f>T37*V37</f>
        <v>756</v>
      </c>
      <c r="X37" s="55">
        <v>1.8149999999999999E-2</v>
      </c>
      <c r="Y37" s="32">
        <f>X37*T37</f>
        <v>3.2669999999999999</v>
      </c>
      <c r="Z37" s="77"/>
      <c r="AC37" s="90"/>
    </row>
    <row r="38" spans="1:48" ht="16.5" customHeight="1" x14ac:dyDescent="0.25">
      <c r="A38" s="16">
        <v>24</v>
      </c>
      <c r="B38" s="17" t="s">
        <v>158</v>
      </c>
      <c r="C38" s="16" t="s">
        <v>162</v>
      </c>
      <c r="D38" s="16" t="s">
        <v>21</v>
      </c>
      <c r="E38" s="78">
        <v>12</v>
      </c>
      <c r="F38" s="79">
        <v>0.4</v>
      </c>
      <c r="G38" s="79">
        <f t="shared" si="22"/>
        <v>4.8000000000000007</v>
      </c>
      <c r="H38" s="83"/>
      <c r="I38" s="18">
        <f t="shared" si="20"/>
        <v>0</v>
      </c>
      <c r="J38" s="37">
        <v>12.95</v>
      </c>
      <c r="K38" s="32">
        <f t="shared" si="21"/>
        <v>0</v>
      </c>
      <c r="L38" s="77"/>
      <c r="M38" s="16">
        <v>56</v>
      </c>
      <c r="N38" s="17" t="s">
        <v>58</v>
      </c>
      <c r="O38" s="16" t="s">
        <v>90</v>
      </c>
      <c r="P38" s="16" t="s">
        <v>57</v>
      </c>
      <c r="Q38" s="78">
        <v>300</v>
      </c>
      <c r="R38" s="80">
        <v>0.01</v>
      </c>
      <c r="S38" s="79">
        <f t="shared" si="19"/>
        <v>3</v>
      </c>
      <c r="T38" s="92"/>
      <c r="U38" s="18">
        <f t="shared" si="0"/>
        <v>0</v>
      </c>
      <c r="V38" s="37">
        <v>4.2</v>
      </c>
      <c r="W38" s="32">
        <f>T38*V38</f>
        <v>0</v>
      </c>
      <c r="X38" s="55">
        <v>1.8149999999999999E-2</v>
      </c>
      <c r="Y38" s="32">
        <f>X38*T38</f>
        <v>0</v>
      </c>
      <c r="Z38" s="77"/>
      <c r="AC38" s="90"/>
    </row>
    <row r="39" spans="1:48" ht="16.5" customHeight="1" x14ac:dyDescent="0.25">
      <c r="A39" s="270" t="s">
        <v>111</v>
      </c>
      <c r="B39" s="271"/>
      <c r="C39" s="271"/>
      <c r="D39" s="271"/>
      <c r="E39" s="271"/>
      <c r="F39" s="271"/>
      <c r="G39" s="272"/>
      <c r="H39" s="20">
        <f>SUM(H36:H38)</f>
        <v>0</v>
      </c>
      <c r="I39" s="19">
        <f>SUM(I36:I38)</f>
        <v>0</v>
      </c>
      <c r="J39" s="33"/>
      <c r="K39" s="38">
        <f>SUM(K36:K38)</f>
        <v>0</v>
      </c>
      <c r="L39" s="77"/>
      <c r="M39" s="16">
        <v>57</v>
      </c>
      <c r="N39" s="17" t="s">
        <v>59</v>
      </c>
      <c r="O39" s="16" t="s">
        <v>88</v>
      </c>
      <c r="P39" s="16" t="s">
        <v>60</v>
      </c>
      <c r="Q39" s="78">
        <v>300</v>
      </c>
      <c r="R39" s="80">
        <v>0.01</v>
      </c>
      <c r="S39" s="79">
        <f t="shared" si="19"/>
        <v>3</v>
      </c>
      <c r="T39" s="92"/>
      <c r="U39" s="18">
        <f t="shared" si="0"/>
        <v>0</v>
      </c>
      <c r="V39" s="37">
        <v>3.6</v>
      </c>
      <c r="W39" s="32">
        <f t="shared" ref="W39" si="23">T39*V39</f>
        <v>0</v>
      </c>
      <c r="X39" s="55">
        <v>1.8149999999999999E-2</v>
      </c>
      <c r="Y39" s="32">
        <f t="shared" ref="Y39" si="24">X39*T39</f>
        <v>0</v>
      </c>
      <c r="Z39" s="77"/>
      <c r="AC39" s="90"/>
    </row>
    <row r="40" spans="1:48" ht="16.5" customHeight="1" x14ac:dyDescent="0.25">
      <c r="A40" s="286" t="s">
        <v>163</v>
      </c>
      <c r="B40" s="287"/>
      <c r="C40" s="287"/>
      <c r="D40" s="287"/>
      <c r="E40" s="287"/>
      <c r="F40" s="287"/>
      <c r="G40" s="288"/>
      <c r="H40" s="57">
        <f>H35+H39</f>
        <v>0</v>
      </c>
      <c r="I40" s="58">
        <f>I35+I39</f>
        <v>0</v>
      </c>
      <c r="J40" s="59"/>
      <c r="K40" s="60">
        <f>K35+K39</f>
        <v>0</v>
      </c>
      <c r="L40" s="77"/>
      <c r="M40" s="16">
        <v>58</v>
      </c>
      <c r="N40" s="17" t="s">
        <v>61</v>
      </c>
      <c r="O40" s="16" t="s">
        <v>87</v>
      </c>
      <c r="P40" s="16" t="s">
        <v>60</v>
      </c>
      <c r="Q40" s="78">
        <v>300</v>
      </c>
      <c r="R40" s="81">
        <v>0.01</v>
      </c>
      <c r="S40" s="79">
        <f t="shared" si="19"/>
        <v>3</v>
      </c>
      <c r="T40" s="92"/>
      <c r="U40" s="18">
        <f t="shared" si="0"/>
        <v>0</v>
      </c>
      <c r="V40" s="37">
        <v>3.6</v>
      </c>
      <c r="W40" s="32">
        <f>T40*V40</f>
        <v>0</v>
      </c>
      <c r="X40" s="55">
        <v>1.8149999999999999E-2</v>
      </c>
      <c r="Y40" s="32">
        <f>X40*T40</f>
        <v>0</v>
      </c>
      <c r="Z40" s="77"/>
      <c r="AC40" s="90"/>
    </row>
    <row r="41" spans="1:48" ht="16.5" customHeight="1" x14ac:dyDescent="0.25">
      <c r="A41" s="16">
        <v>25</v>
      </c>
      <c r="B41" s="17" t="s">
        <v>19</v>
      </c>
      <c r="C41" s="16" t="s">
        <v>20</v>
      </c>
      <c r="D41" s="16" t="s">
        <v>7</v>
      </c>
      <c r="E41" s="78">
        <v>12</v>
      </c>
      <c r="F41" s="82">
        <v>0.1</v>
      </c>
      <c r="G41" s="79">
        <f>E41*F41</f>
        <v>1.2000000000000002</v>
      </c>
      <c r="H41" s="83"/>
      <c r="I41" s="18">
        <f t="shared" ref="I41:I43" si="25">G41*H41</f>
        <v>0</v>
      </c>
      <c r="J41" s="37">
        <v>6.48</v>
      </c>
      <c r="K41" s="32">
        <f t="shared" ref="K41:K43" si="26">H41*J41</f>
        <v>0</v>
      </c>
      <c r="L41" s="77"/>
      <c r="M41" s="16">
        <v>59</v>
      </c>
      <c r="N41" s="17" t="s">
        <v>164</v>
      </c>
      <c r="O41" s="16" t="s">
        <v>165</v>
      </c>
      <c r="P41" s="16" t="s">
        <v>166</v>
      </c>
      <c r="Q41" s="78">
        <v>5</v>
      </c>
      <c r="R41" s="80">
        <v>0.55959999999999999</v>
      </c>
      <c r="S41" s="79">
        <f>Q41*R41</f>
        <v>2.798</v>
      </c>
      <c r="T41" s="91"/>
      <c r="U41" s="18">
        <f t="shared" si="0"/>
        <v>0</v>
      </c>
      <c r="V41" s="37">
        <v>5.5</v>
      </c>
      <c r="W41" s="32">
        <f>T41*V41</f>
        <v>0</v>
      </c>
      <c r="X41" s="55">
        <v>2.5159999999999998E-2</v>
      </c>
      <c r="Y41" s="32">
        <f t="shared" ref="Y41:Y58" si="27">X41*T41</f>
        <v>0</v>
      </c>
      <c r="Z41" s="77"/>
    </row>
    <row r="42" spans="1:48" ht="16.5" customHeight="1" x14ac:dyDescent="0.25">
      <c r="A42" s="16">
        <v>26</v>
      </c>
      <c r="B42" s="17" t="s">
        <v>19</v>
      </c>
      <c r="C42" s="16" t="s">
        <v>63</v>
      </c>
      <c r="D42" s="16" t="s">
        <v>21</v>
      </c>
      <c r="E42" s="78">
        <v>12</v>
      </c>
      <c r="F42" s="82">
        <v>0.14000000000000001</v>
      </c>
      <c r="G42" s="79">
        <f t="shared" ref="G42:G43" si="28">E42*F42</f>
        <v>1.6800000000000002</v>
      </c>
      <c r="H42" s="83"/>
      <c r="I42" s="18">
        <f t="shared" si="25"/>
        <v>0</v>
      </c>
      <c r="J42" s="37">
        <v>12.75</v>
      </c>
      <c r="K42" s="32">
        <f t="shared" si="26"/>
        <v>0</v>
      </c>
      <c r="L42" s="77"/>
      <c r="M42" s="16">
        <v>60</v>
      </c>
      <c r="N42" s="17" t="s">
        <v>167</v>
      </c>
      <c r="O42" s="16" t="s">
        <v>168</v>
      </c>
      <c r="P42" s="16" t="s">
        <v>166</v>
      </c>
      <c r="Q42" s="78">
        <v>5</v>
      </c>
      <c r="R42" s="80">
        <v>0.55959999999999999</v>
      </c>
      <c r="S42" s="79">
        <f t="shared" si="19"/>
        <v>2.798</v>
      </c>
      <c r="T42" s="91"/>
      <c r="U42" s="18">
        <f t="shared" si="0"/>
        <v>0</v>
      </c>
      <c r="V42" s="37">
        <v>5.5</v>
      </c>
      <c r="W42" s="32">
        <f t="shared" ref="W42:W44" si="29">T42*V42</f>
        <v>0</v>
      </c>
      <c r="X42" s="55">
        <v>2.5159999999999998E-2</v>
      </c>
      <c r="Y42" s="32">
        <f t="shared" si="27"/>
        <v>0</v>
      </c>
      <c r="Z42" s="77"/>
    </row>
    <row r="43" spans="1:48" ht="16.5" customHeight="1" x14ac:dyDescent="0.25">
      <c r="A43" s="16">
        <v>27</v>
      </c>
      <c r="B43" s="17" t="s">
        <v>19</v>
      </c>
      <c r="C43" s="16" t="s">
        <v>62</v>
      </c>
      <c r="D43" s="16" t="s">
        <v>22</v>
      </c>
      <c r="E43" s="78">
        <v>6</v>
      </c>
      <c r="F43" s="82">
        <v>0.15</v>
      </c>
      <c r="G43" s="79">
        <f t="shared" si="28"/>
        <v>0.89999999999999991</v>
      </c>
      <c r="H43" s="83"/>
      <c r="I43" s="18">
        <f t="shared" si="25"/>
        <v>0</v>
      </c>
      <c r="J43" s="37">
        <v>9.34</v>
      </c>
      <c r="K43" s="32">
        <f t="shared" si="26"/>
        <v>0</v>
      </c>
      <c r="L43" s="77"/>
      <c r="M43" s="16">
        <v>61</v>
      </c>
      <c r="N43" s="17" t="s">
        <v>169</v>
      </c>
      <c r="O43" s="16" t="s">
        <v>170</v>
      </c>
      <c r="P43" s="16" t="s">
        <v>166</v>
      </c>
      <c r="Q43" s="78">
        <v>5</v>
      </c>
      <c r="R43" s="80">
        <v>0.55959999999999999</v>
      </c>
      <c r="S43" s="79">
        <f t="shared" si="19"/>
        <v>2.798</v>
      </c>
      <c r="T43" s="91"/>
      <c r="U43" s="18">
        <f t="shared" si="0"/>
        <v>0</v>
      </c>
      <c r="V43" s="37">
        <v>5.5</v>
      </c>
      <c r="W43" s="32">
        <f t="shared" si="29"/>
        <v>0</v>
      </c>
      <c r="X43" s="55">
        <v>2.5159999999999998E-2</v>
      </c>
      <c r="Y43" s="32">
        <f t="shared" si="27"/>
        <v>0</v>
      </c>
      <c r="Z43" s="77"/>
    </row>
    <row r="44" spans="1:48" ht="16.5" customHeight="1" x14ac:dyDescent="0.25">
      <c r="A44" s="270" t="s">
        <v>114</v>
      </c>
      <c r="B44" s="271"/>
      <c r="C44" s="271"/>
      <c r="D44" s="271"/>
      <c r="E44" s="271"/>
      <c r="F44" s="271"/>
      <c r="G44" s="272"/>
      <c r="H44" s="20">
        <f>SUM(H41:H43)</f>
        <v>0</v>
      </c>
      <c r="I44" s="19">
        <f>SUM(I41:I43)</f>
        <v>0</v>
      </c>
      <c r="J44" s="33"/>
      <c r="K44" s="38">
        <f>SUM(K41:K43)</f>
        <v>0</v>
      </c>
      <c r="L44" s="77"/>
      <c r="M44" s="16">
        <v>62</v>
      </c>
      <c r="N44" s="17" t="s">
        <v>171</v>
      </c>
      <c r="O44" s="16" t="s">
        <v>172</v>
      </c>
      <c r="P44" s="16" t="s">
        <v>166</v>
      </c>
      <c r="Q44" s="78">
        <v>5</v>
      </c>
      <c r="R44" s="80">
        <v>0.57140000000000002</v>
      </c>
      <c r="S44" s="79">
        <f t="shared" si="19"/>
        <v>2.8570000000000002</v>
      </c>
      <c r="T44" s="91"/>
      <c r="U44" s="18">
        <f t="shared" si="0"/>
        <v>0</v>
      </c>
      <c r="V44" s="37">
        <v>5.5</v>
      </c>
      <c r="W44" s="32">
        <f t="shared" si="29"/>
        <v>0</v>
      </c>
      <c r="X44" s="55">
        <v>2.5159999999999998E-2</v>
      </c>
      <c r="Y44" s="32">
        <f t="shared" si="27"/>
        <v>0</v>
      </c>
      <c r="Z44" s="77"/>
    </row>
    <row r="45" spans="1:48" ht="16.5" customHeight="1" x14ac:dyDescent="0.25">
      <c r="A45" s="16">
        <v>28</v>
      </c>
      <c r="B45" s="17" t="s">
        <v>115</v>
      </c>
      <c r="C45" s="16" t="s">
        <v>116</v>
      </c>
      <c r="D45" s="16" t="s">
        <v>7</v>
      </c>
      <c r="E45" s="78">
        <v>12</v>
      </c>
      <c r="F45" s="82">
        <v>0.1</v>
      </c>
      <c r="G45" s="79">
        <f>E45*F45</f>
        <v>1.2000000000000002</v>
      </c>
      <c r="H45" s="83"/>
      <c r="I45" s="18">
        <f t="shared" ref="I45:I46" si="30">G45*H45</f>
        <v>0</v>
      </c>
      <c r="J45" s="37">
        <v>6.48</v>
      </c>
      <c r="K45" s="32">
        <f>H45*J45</f>
        <v>0</v>
      </c>
      <c r="L45" s="77"/>
      <c r="M45" s="16">
        <v>63</v>
      </c>
      <c r="N45" s="17" t="s">
        <v>173</v>
      </c>
      <c r="O45" s="16" t="s">
        <v>174</v>
      </c>
      <c r="P45" s="16" t="s">
        <v>175</v>
      </c>
      <c r="Q45" s="78">
        <v>6</v>
      </c>
      <c r="R45" s="80">
        <v>1</v>
      </c>
      <c r="S45" s="79">
        <f t="shared" si="19"/>
        <v>6</v>
      </c>
      <c r="T45" s="91"/>
      <c r="U45" s="18">
        <f t="shared" si="0"/>
        <v>0</v>
      </c>
      <c r="V45" s="37">
        <v>6.5</v>
      </c>
      <c r="W45" s="32">
        <f>T45*V45</f>
        <v>0</v>
      </c>
      <c r="X45" s="55"/>
      <c r="Y45" s="32">
        <f t="shared" si="27"/>
        <v>0</v>
      </c>
      <c r="Z45" s="77"/>
    </row>
    <row r="46" spans="1:48" ht="16.5" customHeight="1" x14ac:dyDescent="0.25">
      <c r="A46" s="16">
        <v>29</v>
      </c>
      <c r="B46" s="17" t="s">
        <v>115</v>
      </c>
      <c r="C46" s="16" t="s">
        <v>117</v>
      </c>
      <c r="D46" s="16" t="s">
        <v>21</v>
      </c>
      <c r="E46" s="78">
        <v>12</v>
      </c>
      <c r="F46" s="82">
        <v>0.14000000000000001</v>
      </c>
      <c r="G46" s="79">
        <f>E46*F46</f>
        <v>1.6800000000000002</v>
      </c>
      <c r="H46" s="83"/>
      <c r="I46" s="18">
        <f t="shared" si="30"/>
        <v>0</v>
      </c>
      <c r="J46" s="37">
        <v>12.75</v>
      </c>
      <c r="K46" s="32">
        <f t="shared" ref="K46" si="31">H46*J46</f>
        <v>0</v>
      </c>
      <c r="L46" s="77"/>
      <c r="M46" s="16">
        <v>64</v>
      </c>
      <c r="N46" s="17" t="s">
        <v>176</v>
      </c>
      <c r="O46" s="16" t="s">
        <v>177</v>
      </c>
      <c r="P46" s="16" t="s">
        <v>175</v>
      </c>
      <c r="Q46" s="78">
        <v>6</v>
      </c>
      <c r="R46" s="80">
        <v>1</v>
      </c>
      <c r="S46" s="79">
        <f t="shared" si="19"/>
        <v>6</v>
      </c>
      <c r="T46" s="91"/>
      <c r="U46" s="18">
        <f t="shared" si="0"/>
        <v>0</v>
      </c>
      <c r="V46" s="37">
        <v>6.5</v>
      </c>
      <c r="W46" s="32">
        <f t="shared" ref="W46:W48" si="32">T46*V46</f>
        <v>0</v>
      </c>
      <c r="X46" s="55"/>
      <c r="Y46" s="32">
        <f t="shared" si="27"/>
        <v>0</v>
      </c>
      <c r="Z46" s="77"/>
    </row>
    <row r="47" spans="1:48" ht="16.5" customHeight="1" x14ac:dyDescent="0.25">
      <c r="A47" s="270" t="s">
        <v>118</v>
      </c>
      <c r="B47" s="271"/>
      <c r="C47" s="271"/>
      <c r="D47" s="271"/>
      <c r="E47" s="271"/>
      <c r="F47" s="271"/>
      <c r="G47" s="272"/>
      <c r="H47" s="20">
        <f>SUM(H45:H46)</f>
        <v>0</v>
      </c>
      <c r="I47" s="19">
        <f>SUM(I45:I46)</f>
        <v>0</v>
      </c>
      <c r="J47" s="33"/>
      <c r="K47" s="38">
        <f>SUM(K45:K46)</f>
        <v>0</v>
      </c>
      <c r="L47" s="77"/>
      <c r="M47" s="16">
        <v>65</v>
      </c>
      <c r="N47" s="17" t="s">
        <v>178</v>
      </c>
      <c r="O47" s="16" t="s">
        <v>179</v>
      </c>
      <c r="P47" s="16" t="s">
        <v>175</v>
      </c>
      <c r="Q47" s="78">
        <v>6</v>
      </c>
      <c r="R47" s="80">
        <v>1</v>
      </c>
      <c r="S47" s="79">
        <f t="shared" si="19"/>
        <v>6</v>
      </c>
      <c r="T47" s="91"/>
      <c r="U47" s="18">
        <f t="shared" si="0"/>
        <v>0</v>
      </c>
      <c r="V47" s="37">
        <v>6.5</v>
      </c>
      <c r="W47" s="32">
        <f t="shared" si="32"/>
        <v>0</v>
      </c>
      <c r="X47" s="55"/>
      <c r="Y47" s="32">
        <f t="shared" si="27"/>
        <v>0</v>
      </c>
      <c r="Z47" s="77"/>
    </row>
    <row r="48" spans="1:48" ht="16.5" customHeight="1" x14ac:dyDescent="0.25">
      <c r="A48" s="273" t="s">
        <v>77</v>
      </c>
      <c r="B48" s="274"/>
      <c r="C48" s="274"/>
      <c r="D48" s="274"/>
      <c r="E48" s="274"/>
      <c r="F48" s="274"/>
      <c r="G48" s="275"/>
      <c r="H48" s="61">
        <f>H18+H31+H40+H44+H47</f>
        <v>0</v>
      </c>
      <c r="I48" s="62">
        <f>I18+I31+I40+I44+I47</f>
        <v>0</v>
      </c>
      <c r="J48" s="52"/>
      <c r="K48" s="63">
        <f>K18+K31+K40+K44+K47</f>
        <v>0</v>
      </c>
      <c r="L48" s="77"/>
      <c r="M48" s="16">
        <v>66</v>
      </c>
      <c r="N48" s="17" t="s">
        <v>180</v>
      </c>
      <c r="O48" s="16" t="s">
        <v>181</v>
      </c>
      <c r="P48" s="16" t="s">
        <v>175</v>
      </c>
      <c r="Q48" s="78">
        <v>6</v>
      </c>
      <c r="R48" s="80">
        <v>1.0286</v>
      </c>
      <c r="S48" s="79">
        <f t="shared" si="19"/>
        <v>6.1715999999999998</v>
      </c>
      <c r="T48" s="91"/>
      <c r="U48" s="18">
        <f t="shared" si="0"/>
        <v>0</v>
      </c>
      <c r="V48" s="37">
        <v>6.5</v>
      </c>
      <c r="W48" s="32">
        <f t="shared" si="32"/>
        <v>0</v>
      </c>
      <c r="X48" s="55"/>
      <c r="Y48" s="32">
        <f t="shared" si="27"/>
        <v>0</v>
      </c>
      <c r="Z48" s="77"/>
    </row>
    <row r="49" spans="1:48" ht="16.5" customHeight="1" x14ac:dyDescent="0.25">
      <c r="A49" s="77"/>
      <c r="B49" s="77"/>
      <c r="C49" s="77"/>
      <c r="D49" s="77"/>
      <c r="E49" s="77"/>
      <c r="F49" s="84"/>
      <c r="G49" s="84"/>
      <c r="H49" s="77"/>
      <c r="I49" s="77"/>
      <c r="J49" s="52"/>
      <c r="K49" s="53"/>
      <c r="L49" s="77"/>
      <c r="M49" s="16">
        <v>67</v>
      </c>
      <c r="N49" s="17" t="s">
        <v>164</v>
      </c>
      <c r="O49" s="16" t="s">
        <v>182</v>
      </c>
      <c r="P49" s="16" t="s">
        <v>183</v>
      </c>
      <c r="Q49" s="78">
        <v>10</v>
      </c>
      <c r="R49" s="80">
        <v>0.55000000000000004</v>
      </c>
      <c r="S49" s="79">
        <f t="shared" si="19"/>
        <v>5.5</v>
      </c>
      <c r="T49" s="91"/>
      <c r="U49" s="18">
        <f t="shared" si="0"/>
        <v>0</v>
      </c>
      <c r="V49" s="37">
        <v>10.5</v>
      </c>
      <c r="W49" s="32">
        <f>T49*V49</f>
        <v>0</v>
      </c>
      <c r="X49" s="55"/>
      <c r="Y49" s="32">
        <f t="shared" si="27"/>
        <v>0</v>
      </c>
      <c r="Z49" s="77"/>
    </row>
    <row r="50" spans="1:48" ht="16.5" customHeight="1" x14ac:dyDescent="0.25">
      <c r="A50" s="77"/>
      <c r="B50" s="77"/>
      <c r="C50" s="77"/>
      <c r="D50" s="77"/>
      <c r="E50" s="77"/>
      <c r="F50" s="84"/>
      <c r="G50" s="84"/>
      <c r="H50" s="77"/>
      <c r="I50" s="77"/>
      <c r="J50" s="52"/>
      <c r="K50" s="53"/>
      <c r="L50" s="77"/>
      <c r="M50" s="16">
        <v>68</v>
      </c>
      <c r="N50" s="17" t="s">
        <v>167</v>
      </c>
      <c r="O50" s="16" t="s">
        <v>184</v>
      </c>
      <c r="P50" s="16" t="s">
        <v>183</v>
      </c>
      <c r="Q50" s="78">
        <v>10</v>
      </c>
      <c r="R50" s="80">
        <v>0.55000000000000004</v>
      </c>
      <c r="S50" s="79">
        <f t="shared" si="19"/>
        <v>5.5</v>
      </c>
      <c r="T50" s="91"/>
      <c r="U50" s="18">
        <f t="shared" si="0"/>
        <v>0</v>
      </c>
      <c r="V50" s="37">
        <v>10.5</v>
      </c>
      <c r="W50" s="32">
        <f t="shared" ref="W50:W58" si="33">T50*V50</f>
        <v>0</v>
      </c>
      <c r="X50" s="55"/>
      <c r="Y50" s="32">
        <f t="shared" si="27"/>
        <v>0</v>
      </c>
      <c r="Z50" s="77"/>
    </row>
    <row r="51" spans="1:48" ht="16.5" customHeight="1" x14ac:dyDescent="0.25">
      <c r="A51" s="77"/>
      <c r="B51" s="77"/>
      <c r="C51" s="77"/>
      <c r="D51" s="77"/>
      <c r="E51" s="77"/>
      <c r="F51" s="84"/>
      <c r="G51" s="84"/>
      <c r="H51" s="77"/>
      <c r="I51" s="77"/>
      <c r="J51" s="52"/>
      <c r="K51" s="53"/>
      <c r="L51" s="77"/>
      <c r="M51" s="16">
        <v>69</v>
      </c>
      <c r="N51" s="17" t="s">
        <v>169</v>
      </c>
      <c r="O51" s="16" t="s">
        <v>185</v>
      </c>
      <c r="P51" s="16" t="s">
        <v>183</v>
      </c>
      <c r="Q51" s="78">
        <v>10</v>
      </c>
      <c r="R51" s="80">
        <v>0.55000000000000004</v>
      </c>
      <c r="S51" s="79">
        <f t="shared" si="19"/>
        <v>5.5</v>
      </c>
      <c r="T51" s="91"/>
      <c r="U51" s="18">
        <f t="shared" si="0"/>
        <v>0</v>
      </c>
      <c r="V51" s="37">
        <v>10.5</v>
      </c>
      <c r="W51" s="32">
        <f t="shared" si="33"/>
        <v>0</v>
      </c>
      <c r="X51" s="55"/>
      <c r="Y51" s="32">
        <f t="shared" si="27"/>
        <v>0</v>
      </c>
      <c r="Z51" s="8"/>
    </row>
    <row r="52" spans="1:48" ht="16.5" customHeight="1" x14ac:dyDescent="0.25">
      <c r="A52" s="73"/>
      <c r="B52" s="73"/>
      <c r="C52" s="73"/>
      <c r="D52" s="73"/>
      <c r="E52" s="73"/>
      <c r="F52" s="75"/>
      <c r="G52" s="75"/>
      <c r="H52" s="73"/>
      <c r="I52" s="73"/>
      <c r="J52" s="52"/>
      <c r="K52" s="53"/>
      <c r="L52" s="73"/>
      <c r="M52" s="16">
        <v>70</v>
      </c>
      <c r="N52" s="17" t="s">
        <v>171</v>
      </c>
      <c r="O52" s="16" t="s">
        <v>186</v>
      </c>
      <c r="P52" s="16" t="s">
        <v>183</v>
      </c>
      <c r="Q52" s="78">
        <v>10</v>
      </c>
      <c r="R52" s="81">
        <v>0.57140000000000002</v>
      </c>
      <c r="S52" s="79">
        <f t="shared" si="19"/>
        <v>5.7140000000000004</v>
      </c>
      <c r="T52" s="91"/>
      <c r="U52" s="18">
        <f>S52*T52</f>
        <v>0</v>
      </c>
      <c r="V52" s="37">
        <v>10.5</v>
      </c>
      <c r="W52" s="32">
        <f t="shared" si="33"/>
        <v>0</v>
      </c>
      <c r="X52" s="55"/>
      <c r="Y52" s="32">
        <f t="shared" si="27"/>
        <v>0</v>
      </c>
      <c r="Z52" s="8"/>
    </row>
    <row r="53" spans="1:48" ht="16.5" customHeight="1" x14ac:dyDescent="0.25">
      <c r="A53" s="73"/>
      <c r="B53" s="73"/>
      <c r="C53" s="73"/>
      <c r="D53" s="73"/>
      <c r="E53" s="73"/>
      <c r="F53" s="75"/>
      <c r="G53" s="75"/>
      <c r="H53" s="73"/>
      <c r="I53" s="73"/>
      <c r="J53" s="52"/>
      <c r="K53" s="53"/>
      <c r="L53" s="73"/>
      <c r="M53" s="16">
        <v>71</v>
      </c>
      <c r="N53" s="54" t="s">
        <v>150</v>
      </c>
      <c r="O53" s="16" t="s">
        <v>141</v>
      </c>
      <c r="P53" s="16" t="s">
        <v>147</v>
      </c>
      <c r="Q53" s="85">
        <v>100</v>
      </c>
      <c r="R53" s="81">
        <v>7.1499999999999994E-2</v>
      </c>
      <c r="S53" s="56">
        <f t="shared" ref="S53:S57" si="34">R53*Q53</f>
        <v>7.1499999999999995</v>
      </c>
      <c r="T53" s="92"/>
      <c r="U53" s="18">
        <f t="shared" ref="U53:U58" si="35">S53*T53</f>
        <v>0</v>
      </c>
      <c r="V53" s="37">
        <v>6</v>
      </c>
      <c r="W53" s="32">
        <f t="shared" si="33"/>
        <v>0</v>
      </c>
      <c r="X53" s="55">
        <v>2.7E-2</v>
      </c>
      <c r="Y53" s="32">
        <f t="shared" si="27"/>
        <v>0</v>
      </c>
      <c r="Z53" s="8"/>
    </row>
    <row r="54" spans="1:48" s="8" customFormat="1" ht="16.5" customHeight="1" x14ac:dyDescent="0.25">
      <c r="A54" s="73"/>
      <c r="B54" s="73"/>
      <c r="C54" s="73"/>
      <c r="D54" s="73"/>
      <c r="E54" s="73"/>
      <c r="F54" s="75"/>
      <c r="G54" s="75"/>
      <c r="H54" s="73"/>
      <c r="I54" s="73"/>
      <c r="J54" s="52"/>
      <c r="K54" s="53"/>
      <c r="L54" s="73"/>
      <c r="M54" s="16">
        <v>72</v>
      </c>
      <c r="N54" s="54" t="s">
        <v>149</v>
      </c>
      <c r="O54" s="16" t="s">
        <v>142</v>
      </c>
      <c r="P54" s="16" t="s">
        <v>147</v>
      </c>
      <c r="Q54" s="85">
        <v>100</v>
      </c>
      <c r="R54" s="81">
        <v>7.1499999999999994E-2</v>
      </c>
      <c r="S54" s="56">
        <f t="shared" si="34"/>
        <v>7.1499999999999995</v>
      </c>
      <c r="T54" s="92">
        <v>100</v>
      </c>
      <c r="U54" s="18">
        <f t="shared" si="35"/>
        <v>715</v>
      </c>
      <c r="V54" s="37">
        <v>6</v>
      </c>
      <c r="W54" s="32">
        <f t="shared" si="33"/>
        <v>600</v>
      </c>
      <c r="X54" s="55">
        <v>2.7E-2</v>
      </c>
      <c r="Y54" s="32">
        <f t="shared" si="27"/>
        <v>2.7</v>
      </c>
      <c r="AU54" s="4"/>
      <c r="AV54" s="4"/>
    </row>
    <row r="55" spans="1:48" s="8" customFormat="1" ht="16.5" customHeight="1" x14ac:dyDescent="0.25">
      <c r="A55" s="73"/>
      <c r="B55" s="73"/>
      <c r="C55" s="73"/>
      <c r="D55" s="73"/>
      <c r="E55" s="73"/>
      <c r="F55" s="75"/>
      <c r="G55" s="75"/>
      <c r="H55" s="73"/>
      <c r="I55" s="73"/>
      <c r="J55" s="52"/>
      <c r="K55" s="53"/>
      <c r="L55" s="73"/>
      <c r="M55" s="16">
        <v>73</v>
      </c>
      <c r="N55" s="54" t="s">
        <v>150</v>
      </c>
      <c r="O55" s="16" t="s">
        <v>143</v>
      </c>
      <c r="P55" s="16" t="s">
        <v>148</v>
      </c>
      <c r="Q55" s="76">
        <v>30</v>
      </c>
      <c r="R55" s="74">
        <v>0.14299999999999999</v>
      </c>
      <c r="S55" s="56">
        <f t="shared" si="34"/>
        <v>4.29</v>
      </c>
      <c r="T55" s="92"/>
      <c r="U55" s="18">
        <f t="shared" si="35"/>
        <v>0</v>
      </c>
      <c r="V55" s="37">
        <v>3.3</v>
      </c>
      <c r="W55" s="32">
        <f t="shared" si="33"/>
        <v>0</v>
      </c>
      <c r="X55" s="55">
        <v>2.0500000000000001E-2</v>
      </c>
      <c r="Y55" s="32">
        <f t="shared" si="27"/>
        <v>0</v>
      </c>
    </row>
    <row r="56" spans="1:48" s="8" customFormat="1" ht="16.5" customHeight="1" x14ac:dyDescent="0.25">
      <c r="A56" s="69"/>
      <c r="B56" s="69"/>
      <c r="C56" s="69"/>
      <c r="D56" s="69"/>
      <c r="E56" s="69"/>
      <c r="F56" s="70"/>
      <c r="G56" s="70"/>
      <c r="H56" s="69"/>
      <c r="I56" s="69"/>
      <c r="J56" s="52"/>
      <c r="K56" s="53"/>
      <c r="L56" s="69"/>
      <c r="M56" s="16">
        <v>74</v>
      </c>
      <c r="N56" s="54" t="s">
        <v>149</v>
      </c>
      <c r="O56" s="16" t="s">
        <v>144</v>
      </c>
      <c r="P56" s="16" t="s">
        <v>148</v>
      </c>
      <c r="Q56" s="76">
        <v>30</v>
      </c>
      <c r="R56" s="74">
        <v>0.14299999999999999</v>
      </c>
      <c r="S56" s="56">
        <f t="shared" si="34"/>
        <v>4.29</v>
      </c>
      <c r="T56" s="92"/>
      <c r="U56" s="18">
        <f t="shared" si="35"/>
        <v>0</v>
      </c>
      <c r="V56" s="37">
        <v>3.3</v>
      </c>
      <c r="W56" s="32">
        <f t="shared" si="33"/>
        <v>0</v>
      </c>
      <c r="X56" s="55">
        <v>2.0500000000000001E-2</v>
      </c>
      <c r="Y56" s="32">
        <f t="shared" si="27"/>
        <v>0</v>
      </c>
    </row>
    <row r="57" spans="1:48" ht="15.75" x14ac:dyDescent="0.25">
      <c r="A57" s="69"/>
      <c r="B57" s="69"/>
      <c r="C57" s="69"/>
      <c r="D57" s="69"/>
      <c r="E57" s="69"/>
      <c r="F57" s="70"/>
      <c r="G57" s="70"/>
      <c r="H57" s="69"/>
      <c r="I57" s="69"/>
      <c r="J57" s="69"/>
      <c r="K57" s="69"/>
      <c r="L57" s="69"/>
      <c r="M57" s="16">
        <v>75</v>
      </c>
      <c r="N57" s="54" t="s">
        <v>152</v>
      </c>
      <c r="O57" s="16" t="s">
        <v>145</v>
      </c>
      <c r="P57" s="16" t="s">
        <v>25</v>
      </c>
      <c r="Q57" s="76">
        <v>12</v>
      </c>
      <c r="R57" s="74">
        <v>0.25750000000000001</v>
      </c>
      <c r="S57" s="56">
        <f t="shared" si="34"/>
        <v>3.09</v>
      </c>
      <c r="T57" s="92"/>
      <c r="U57" s="18">
        <f t="shared" si="35"/>
        <v>0</v>
      </c>
      <c r="V57" s="37">
        <v>2.9</v>
      </c>
      <c r="W57" s="32">
        <f t="shared" si="33"/>
        <v>0</v>
      </c>
      <c r="X57" s="55">
        <v>2.7E-2</v>
      </c>
      <c r="Y57" s="32">
        <f t="shared" si="27"/>
        <v>0</v>
      </c>
      <c r="Z57" s="8"/>
      <c r="AU57" s="8"/>
      <c r="AV57" s="8"/>
    </row>
    <row r="58" spans="1:48" ht="15.75" x14ac:dyDescent="0.25">
      <c r="A58" s="8"/>
      <c r="J58" s="35"/>
      <c r="K58" s="35"/>
      <c r="L58" s="8"/>
      <c r="M58" s="16">
        <v>76</v>
      </c>
      <c r="N58" s="54" t="s">
        <v>151</v>
      </c>
      <c r="O58" s="16" t="s">
        <v>146</v>
      </c>
      <c r="P58" s="16" t="s">
        <v>25</v>
      </c>
      <c r="Q58" s="76">
        <v>12</v>
      </c>
      <c r="R58" s="74">
        <v>0.25750000000000001</v>
      </c>
      <c r="S58" s="56">
        <f>R58*Q58</f>
        <v>3.09</v>
      </c>
      <c r="T58" s="92"/>
      <c r="U58" s="18">
        <f t="shared" si="35"/>
        <v>0</v>
      </c>
      <c r="V58" s="37">
        <v>2.9</v>
      </c>
      <c r="W58" s="32">
        <f t="shared" si="33"/>
        <v>0</v>
      </c>
      <c r="X58" s="55">
        <v>2.7E-2</v>
      </c>
      <c r="Y58" s="32">
        <f t="shared" si="27"/>
        <v>0</v>
      </c>
      <c r="Z58" s="8"/>
    </row>
    <row r="59" spans="1:48" ht="15.75" x14ac:dyDescent="0.25">
      <c r="A59" s="8"/>
      <c r="J59" s="35"/>
      <c r="K59" s="35"/>
      <c r="L59" s="8"/>
      <c r="M59" s="276" t="s">
        <v>71</v>
      </c>
      <c r="N59" s="277"/>
      <c r="O59" s="277"/>
      <c r="P59" s="277"/>
      <c r="Q59" s="277"/>
      <c r="R59" s="277"/>
      <c r="S59" s="278"/>
      <c r="T59" s="9">
        <f>SUM(T8:T58)</f>
        <v>1969</v>
      </c>
      <c r="U59" s="10">
        <f>SUM(U8:U58)</f>
        <v>9990.8224000000009</v>
      </c>
      <c r="V59" s="71"/>
      <c r="W59" s="50">
        <f>SUM(W8:W58)</f>
        <v>6989.9</v>
      </c>
      <c r="X59" s="51"/>
      <c r="Y59" s="50">
        <f>SUM(Y8:Y58)</f>
        <v>44.510460000000016</v>
      </c>
      <c r="Z59" s="8"/>
    </row>
    <row r="60" spans="1:48" ht="15.75" x14ac:dyDescent="0.25">
      <c r="A60" s="8"/>
      <c r="J60" s="35"/>
      <c r="K60" s="35"/>
      <c r="L60" s="8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"/>
    </row>
    <row r="61" spans="1:48" ht="15.75" x14ac:dyDescent="0.25">
      <c r="A61" s="8"/>
      <c r="B61" s="41" t="s">
        <v>73</v>
      </c>
      <c r="C61" s="42"/>
      <c r="D61" s="266">
        <f>I18*C61</f>
        <v>0</v>
      </c>
      <c r="E61" s="266"/>
      <c r="F61" s="264" t="s">
        <v>78</v>
      </c>
      <c r="G61" s="264"/>
      <c r="H61" s="264"/>
      <c r="I61" s="27">
        <f>I18+D61</f>
        <v>0</v>
      </c>
      <c r="J61" s="35"/>
      <c r="K61" s="35"/>
      <c r="L61" s="8"/>
      <c r="M61" s="8"/>
      <c r="N61" s="41" t="s">
        <v>74</v>
      </c>
      <c r="O61" s="42"/>
      <c r="P61" s="266">
        <f>U59*O61</f>
        <v>0</v>
      </c>
      <c r="Q61" s="266"/>
      <c r="R61" s="264" t="s">
        <v>65</v>
      </c>
      <c r="S61" s="264"/>
      <c r="T61" s="264"/>
      <c r="U61" s="27">
        <f>U59+P61</f>
        <v>9990.8224000000009</v>
      </c>
      <c r="V61" s="69"/>
      <c r="W61" s="69"/>
      <c r="X61" s="69"/>
      <c r="Y61" s="69"/>
      <c r="Z61" s="8"/>
    </row>
    <row r="62" spans="1:48" ht="15.75" x14ac:dyDescent="0.25">
      <c r="A62" s="8"/>
      <c r="B62" s="41" t="s">
        <v>113</v>
      </c>
      <c r="C62" s="42"/>
      <c r="D62" s="267">
        <f>I31*C62</f>
        <v>0</v>
      </c>
      <c r="E62" s="267"/>
      <c r="F62" s="268" t="s">
        <v>112</v>
      </c>
      <c r="G62" s="268"/>
      <c r="H62" s="268"/>
      <c r="I62" s="27">
        <f>I31+D62</f>
        <v>0</v>
      </c>
      <c r="J62" s="35"/>
      <c r="K62" s="35"/>
      <c r="L62" s="8"/>
      <c r="M62" s="8"/>
      <c r="N62" s="41" t="s">
        <v>83</v>
      </c>
      <c r="O62" s="42"/>
      <c r="P62" s="267">
        <f>U61*O62</f>
        <v>0</v>
      </c>
      <c r="Q62" s="267"/>
      <c r="R62" s="8"/>
      <c r="S62" s="8"/>
      <c r="T62" s="8"/>
      <c r="U62" s="28"/>
      <c r="V62" s="69"/>
      <c r="W62" s="69"/>
      <c r="X62" s="69"/>
      <c r="Y62" s="69"/>
      <c r="Z62" s="8"/>
    </row>
    <row r="63" spans="1:48" ht="15.75" x14ac:dyDescent="0.25">
      <c r="A63" s="69"/>
      <c r="B63" s="41" t="s">
        <v>187</v>
      </c>
      <c r="C63" s="42"/>
      <c r="D63" s="267">
        <f>I40*C63</f>
        <v>0</v>
      </c>
      <c r="E63" s="267"/>
      <c r="F63" s="268" t="s">
        <v>163</v>
      </c>
      <c r="G63" s="268"/>
      <c r="H63" s="268"/>
      <c r="I63" s="27">
        <f>I40+D63</f>
        <v>0</v>
      </c>
      <c r="J63" s="36"/>
      <c r="K63" s="36"/>
      <c r="L63" s="69"/>
      <c r="M63" s="8"/>
      <c r="N63" s="64"/>
      <c r="O63" s="65"/>
      <c r="P63" s="66"/>
      <c r="Q63" s="66"/>
      <c r="R63" s="8"/>
      <c r="S63" s="8"/>
      <c r="T63" s="8"/>
      <c r="U63" s="28"/>
      <c r="V63" s="69"/>
      <c r="W63" s="69"/>
      <c r="X63" s="69"/>
      <c r="Y63" s="69"/>
      <c r="Z63" s="8"/>
    </row>
    <row r="64" spans="1:48" ht="15.75" x14ac:dyDescent="0.25">
      <c r="A64" s="69"/>
      <c r="B64" s="41" t="s">
        <v>119</v>
      </c>
      <c r="C64" s="42"/>
      <c r="D64" s="267">
        <f>I44*C64</f>
        <v>0</v>
      </c>
      <c r="E64" s="267"/>
      <c r="F64" s="268" t="s">
        <v>120</v>
      </c>
      <c r="G64" s="268"/>
      <c r="H64" s="268"/>
      <c r="I64" s="27">
        <f>I44+D64</f>
        <v>0</v>
      </c>
      <c r="J64" s="69"/>
      <c r="K64" s="69"/>
      <c r="L64" s="69"/>
      <c r="M64" s="8"/>
      <c r="N64" s="43"/>
      <c r="O64" s="43"/>
      <c r="P64" s="28"/>
      <c r="Q64" s="28"/>
      <c r="R64" s="8"/>
      <c r="S64" s="8"/>
      <c r="T64" s="8"/>
      <c r="U64" s="28"/>
      <c r="V64" s="69"/>
      <c r="W64" s="69"/>
      <c r="X64" s="69"/>
      <c r="Y64" s="69"/>
      <c r="Z64" s="8"/>
    </row>
    <row r="65" spans="1:26" ht="15.75" x14ac:dyDescent="0.25">
      <c r="A65" s="69"/>
      <c r="B65" s="41" t="s">
        <v>121</v>
      </c>
      <c r="C65" s="42"/>
      <c r="D65" s="267">
        <f>I45*C65</f>
        <v>0</v>
      </c>
      <c r="E65" s="267"/>
      <c r="F65" s="268" t="s">
        <v>122</v>
      </c>
      <c r="G65" s="268"/>
      <c r="H65" s="268"/>
      <c r="I65" s="27">
        <f>I47+D65</f>
        <v>0</v>
      </c>
      <c r="J65" s="69"/>
      <c r="K65" s="69"/>
      <c r="L65" s="69"/>
      <c r="M65" s="8"/>
      <c r="N65" s="41" t="s">
        <v>91</v>
      </c>
      <c r="O65" s="42"/>
      <c r="P65" s="266">
        <f>P62+D67</f>
        <v>0</v>
      </c>
      <c r="Q65" s="266"/>
      <c r="R65" s="269" t="s">
        <v>80</v>
      </c>
      <c r="S65" s="269"/>
      <c r="T65" s="269"/>
      <c r="U65" s="29">
        <f>I66+U61+P65</f>
        <v>9990.8224000000009</v>
      </c>
      <c r="V65" s="69"/>
      <c r="W65" s="69"/>
      <c r="X65" s="69"/>
      <c r="Y65" s="69"/>
      <c r="Z65" s="67"/>
    </row>
    <row r="66" spans="1:26" ht="15.75" x14ac:dyDescent="0.25">
      <c r="A66" s="69"/>
      <c r="B66" s="49"/>
      <c r="C66" s="49"/>
      <c r="D66" s="72"/>
      <c r="E66" s="72"/>
      <c r="F66" s="263" t="s">
        <v>77</v>
      </c>
      <c r="G66" s="263"/>
      <c r="H66" s="263"/>
      <c r="I66" s="30">
        <f>SUM(I61:I65)</f>
        <v>0</v>
      </c>
      <c r="J66" s="69"/>
      <c r="K66" s="69"/>
      <c r="L66" s="69"/>
      <c r="M66" s="69"/>
      <c r="N66" s="69"/>
      <c r="O66" s="69"/>
      <c r="P66" s="72"/>
      <c r="Q66" s="72"/>
      <c r="R66" s="69"/>
      <c r="S66" s="69"/>
      <c r="T66" s="69"/>
      <c r="U66" s="72"/>
      <c r="V66" s="69"/>
      <c r="W66" s="69"/>
      <c r="X66" s="69"/>
      <c r="Y66" s="69"/>
      <c r="Z66" s="8"/>
    </row>
    <row r="67" spans="1:26" ht="15.75" x14ac:dyDescent="0.25">
      <c r="A67" s="8"/>
      <c r="B67" s="41" t="s">
        <v>83</v>
      </c>
      <c r="C67" s="42"/>
      <c r="D67" s="266">
        <f>I61*C67</f>
        <v>0</v>
      </c>
      <c r="E67" s="266"/>
      <c r="F67" s="70"/>
      <c r="G67" s="70"/>
      <c r="H67" s="69"/>
      <c r="I67" s="69"/>
      <c r="J67" s="8"/>
      <c r="K67" s="8"/>
      <c r="L67" s="8"/>
      <c r="M67" s="69"/>
      <c r="N67" s="69"/>
      <c r="O67" s="69"/>
      <c r="P67" s="69"/>
      <c r="Q67" s="69"/>
      <c r="R67" s="264" t="s">
        <v>97</v>
      </c>
      <c r="S67" s="264"/>
      <c r="T67" s="264"/>
      <c r="U67" s="12">
        <f>W59</f>
        <v>6989.9</v>
      </c>
      <c r="V67" s="69"/>
      <c r="W67" s="69"/>
      <c r="X67" s="69"/>
      <c r="Y67" s="69"/>
      <c r="Z67" s="8"/>
    </row>
    <row r="68" spans="1:26" ht="15.75" x14ac:dyDescent="0.25">
      <c r="A68" s="8"/>
      <c r="B68" s="26"/>
      <c r="C68" s="70"/>
      <c r="D68" s="70"/>
      <c r="E68" s="70"/>
      <c r="F68" s="70"/>
      <c r="G68" s="70"/>
      <c r="H68" s="69"/>
      <c r="I68" s="69"/>
      <c r="J68" s="8"/>
      <c r="K68" s="8"/>
      <c r="L68" s="8"/>
      <c r="M68" s="69"/>
      <c r="N68" s="69"/>
      <c r="O68" s="69"/>
      <c r="P68" s="69"/>
      <c r="Q68" s="69"/>
      <c r="R68" s="263" t="s">
        <v>98</v>
      </c>
      <c r="S68" s="263"/>
      <c r="T68" s="263"/>
      <c r="U68" s="40">
        <f>Y59</f>
        <v>44.510460000000016</v>
      </c>
      <c r="V68" s="8"/>
      <c r="W68" s="8"/>
      <c r="X68" s="8"/>
      <c r="Y68" s="8"/>
      <c r="Z68" s="8"/>
    </row>
    <row r="69" spans="1:26" ht="15.75" x14ac:dyDescent="0.25">
      <c r="A69" s="69"/>
      <c r="B69" s="26"/>
      <c r="C69" s="70"/>
      <c r="D69" s="70"/>
      <c r="E69" s="70"/>
      <c r="F69" s="264" t="s">
        <v>96</v>
      </c>
      <c r="G69" s="264"/>
      <c r="H69" s="264"/>
      <c r="I69" s="12">
        <f>K48</f>
        <v>0</v>
      </c>
      <c r="J69" s="69"/>
      <c r="K69" s="69"/>
      <c r="L69" s="69"/>
      <c r="M69" s="69"/>
      <c r="N69" s="8"/>
      <c r="O69" s="8"/>
      <c r="P69" s="8"/>
      <c r="Q69" s="8"/>
      <c r="R69" s="263" t="s">
        <v>99</v>
      </c>
      <c r="S69" s="263"/>
      <c r="T69" s="263"/>
      <c r="U69" s="40">
        <f>I69+U67</f>
        <v>6989.9</v>
      </c>
      <c r="V69" s="8"/>
      <c r="W69" s="8"/>
      <c r="X69" s="8"/>
      <c r="Y69" s="8"/>
      <c r="Z69" s="8"/>
    </row>
    <row r="70" spans="1:26" ht="15.75" x14ac:dyDescent="0.25">
      <c r="A70" s="69"/>
      <c r="B70" s="8"/>
      <c r="C70" s="8"/>
      <c r="D70" s="8"/>
      <c r="E70" s="8"/>
      <c r="F70" s="8"/>
      <c r="G70" s="8"/>
      <c r="H70" s="8"/>
      <c r="I70" s="8"/>
      <c r="J70" s="69"/>
      <c r="K70" s="69"/>
      <c r="L70" s="69"/>
      <c r="M70" s="8"/>
      <c r="N70" s="8"/>
      <c r="O70" s="8"/>
      <c r="P70" s="8"/>
      <c r="Q70" s="8"/>
      <c r="R70" s="8"/>
      <c r="S70" s="8"/>
      <c r="T70" s="8"/>
      <c r="U70" s="8"/>
      <c r="V70" s="69"/>
      <c r="W70" s="69"/>
      <c r="X70" s="69"/>
      <c r="Y70" s="69"/>
      <c r="Z70" s="69"/>
    </row>
    <row r="71" spans="1:26" ht="15.75" x14ac:dyDescent="0.25">
      <c r="B71" s="11" t="s">
        <v>81</v>
      </c>
      <c r="C71" s="265"/>
      <c r="D71" s="265"/>
      <c r="E71" s="265"/>
      <c r="F71" s="265"/>
      <c r="G71" s="265"/>
      <c r="H71" s="8"/>
      <c r="I71" s="8"/>
      <c r="M71" s="8"/>
      <c r="N71" s="11" t="s">
        <v>82</v>
      </c>
      <c r="O71" s="265"/>
      <c r="P71" s="265"/>
      <c r="Q71" s="265"/>
      <c r="R71" s="265"/>
      <c r="S71" s="265"/>
      <c r="T71" s="8"/>
      <c r="U71" s="8"/>
      <c r="V71" s="69"/>
      <c r="W71" s="69"/>
      <c r="X71" s="69"/>
      <c r="Y71" s="69"/>
      <c r="Z71" s="69"/>
    </row>
    <row r="72" spans="1:26" x14ac:dyDescent="0.25"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x14ac:dyDescent="0.25"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</sheetData>
  <mergeCells count="44">
    <mergeCell ref="R68:T68"/>
    <mergeCell ref="F69:H69"/>
    <mergeCell ref="R69:T69"/>
    <mergeCell ref="C71:G71"/>
    <mergeCell ref="O71:S71"/>
    <mergeCell ref="D67:E67"/>
    <mergeCell ref="R67:T67"/>
    <mergeCell ref="D62:E62"/>
    <mergeCell ref="F62:H62"/>
    <mergeCell ref="P62:Q62"/>
    <mergeCell ref="D63:E63"/>
    <mergeCell ref="F63:H63"/>
    <mergeCell ref="D64:E64"/>
    <mergeCell ref="F64:H64"/>
    <mergeCell ref="D65:E65"/>
    <mergeCell ref="F65:H65"/>
    <mergeCell ref="P65:Q65"/>
    <mergeCell ref="R65:T65"/>
    <mergeCell ref="F66:H66"/>
    <mergeCell ref="A47:G47"/>
    <mergeCell ref="A48:G48"/>
    <mergeCell ref="M59:S59"/>
    <mergeCell ref="D61:E61"/>
    <mergeCell ref="F61:H61"/>
    <mergeCell ref="P61:Q61"/>
    <mergeCell ref="R61:T61"/>
    <mergeCell ref="A44:G44"/>
    <mergeCell ref="A6:I6"/>
    <mergeCell ref="M6:U6"/>
    <mergeCell ref="A12:G12"/>
    <mergeCell ref="A17:G17"/>
    <mergeCell ref="A18:G18"/>
    <mergeCell ref="A24:G24"/>
    <mergeCell ref="A30:G30"/>
    <mergeCell ref="A31:G31"/>
    <mergeCell ref="A35:G35"/>
    <mergeCell ref="A39:G39"/>
    <mergeCell ref="A40:G40"/>
    <mergeCell ref="T5:U5"/>
    <mergeCell ref="A1:U1"/>
    <mergeCell ref="T2:U2"/>
    <mergeCell ref="A3:C3"/>
    <mergeCell ref="T3:U3"/>
    <mergeCell ref="T4:U4"/>
  </mergeCells>
  <pageMargins left="0.16" right="0.11" top="0.11" bottom="0.16" header="0.11" footer="0.16"/>
  <pageSetup paperSize="9" scale="5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73"/>
  <sheetViews>
    <sheetView topLeftCell="F1" zoomScale="80" zoomScaleNormal="80" zoomScalePageLayoutView="80" workbookViewId="0">
      <selection sqref="A1:U1"/>
    </sheetView>
  </sheetViews>
  <sheetFormatPr defaultColWidth="8.7109375" defaultRowHeight="15" x14ac:dyDescent="0.25"/>
  <cols>
    <col min="1" max="1" width="4.28515625" style="4" customWidth="1"/>
    <col min="2" max="2" width="39.28515625" style="4" customWidth="1"/>
    <col min="3" max="5" width="12.28515625" style="4" customWidth="1"/>
    <col min="6" max="7" width="12.28515625" style="5" customWidth="1"/>
    <col min="8" max="9" width="19.28515625" style="4" customWidth="1"/>
    <col min="10" max="11" width="12.140625" style="4" hidden="1" customWidth="1"/>
    <col min="12" max="12" width="2.28515625" style="4" customWidth="1"/>
    <col min="13" max="13" width="4.28515625" style="4" customWidth="1"/>
    <col min="14" max="14" width="39.28515625" style="4" customWidth="1"/>
    <col min="15" max="19" width="12.28515625" style="4" customWidth="1"/>
    <col min="20" max="21" width="19.28515625" style="4" customWidth="1"/>
    <col min="22" max="25" width="8.7109375" style="4" hidden="1" customWidth="1"/>
    <col min="26" max="16384" width="8.7109375" style="4"/>
  </cols>
  <sheetData>
    <row r="1" spans="1:29" ht="21" x14ac:dyDescent="0.25">
      <c r="A1" s="289" t="s">
        <v>75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77"/>
      <c r="W1" s="77"/>
      <c r="X1" s="77"/>
      <c r="Y1" s="77"/>
      <c r="Z1" s="77"/>
    </row>
    <row r="2" spans="1:29" s="93" customFormat="1" ht="16.5" customHeight="1" x14ac:dyDescent="0.25">
      <c r="A2" s="25"/>
      <c r="B2" s="25"/>
      <c r="C2" s="22"/>
      <c r="D2" s="22"/>
      <c r="E2" s="22"/>
      <c r="F2" s="22"/>
      <c r="G2" s="22"/>
      <c r="S2" s="3" t="s">
        <v>66</v>
      </c>
      <c r="T2" s="291" t="s">
        <v>211</v>
      </c>
      <c r="U2" s="291"/>
    </row>
    <row r="3" spans="1:29" s="93" customFormat="1" ht="16.5" customHeight="1" x14ac:dyDescent="0.25">
      <c r="A3" s="290" t="s">
        <v>101</v>
      </c>
      <c r="B3" s="290"/>
      <c r="C3" s="290"/>
      <c r="D3" s="44"/>
      <c r="E3" s="44"/>
      <c r="F3" s="44"/>
      <c r="G3" s="22"/>
      <c r="S3" s="3" t="s">
        <v>84</v>
      </c>
      <c r="T3" s="291" t="s">
        <v>205</v>
      </c>
      <c r="U3" s="291"/>
    </row>
    <row r="4" spans="1:29" s="93" customFormat="1" ht="16.5" customHeight="1" x14ac:dyDescent="0.25">
      <c r="A4" s="23"/>
      <c r="B4" s="23"/>
      <c r="C4" s="24"/>
      <c r="D4" s="24"/>
      <c r="E4" s="24"/>
      <c r="F4" s="24"/>
      <c r="G4" s="22"/>
      <c r="S4" s="3" t="s">
        <v>85</v>
      </c>
      <c r="T4" s="291" t="s">
        <v>197</v>
      </c>
      <c r="U4" s="291"/>
    </row>
    <row r="5" spans="1:29" s="93" customFormat="1" ht="16.5" customHeight="1" x14ac:dyDescent="0.25">
      <c r="A5" s="23"/>
      <c r="B5" s="23"/>
      <c r="C5" s="24"/>
      <c r="D5" s="24"/>
      <c r="E5" s="24"/>
      <c r="F5" s="24"/>
      <c r="G5" s="22"/>
      <c r="S5" s="3" t="s">
        <v>89</v>
      </c>
      <c r="T5" s="291" t="s">
        <v>196</v>
      </c>
      <c r="U5" s="291"/>
    </row>
    <row r="6" spans="1:29" s="2" customFormat="1" ht="16.5" customHeight="1" x14ac:dyDescent="0.3">
      <c r="A6" s="279" t="s">
        <v>76</v>
      </c>
      <c r="B6" s="279"/>
      <c r="C6" s="279"/>
      <c r="D6" s="279"/>
      <c r="E6" s="279"/>
      <c r="F6" s="279"/>
      <c r="G6" s="279"/>
      <c r="H6" s="279"/>
      <c r="I6" s="279"/>
      <c r="J6" s="68"/>
      <c r="K6" s="68"/>
      <c r="M6" s="279" t="s">
        <v>72</v>
      </c>
      <c r="N6" s="279"/>
      <c r="O6" s="279"/>
      <c r="P6" s="279"/>
      <c r="Q6" s="279"/>
      <c r="R6" s="279"/>
      <c r="S6" s="279"/>
      <c r="T6" s="279"/>
      <c r="U6" s="279"/>
    </row>
    <row r="7" spans="1:29" ht="30" x14ac:dyDescent="0.25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5" t="s">
        <v>67</v>
      </c>
      <c r="G7" s="15" t="s">
        <v>68</v>
      </c>
      <c r="H7" s="14" t="s">
        <v>102</v>
      </c>
      <c r="I7" s="15" t="s">
        <v>64</v>
      </c>
      <c r="J7" s="31" t="s">
        <v>92</v>
      </c>
      <c r="K7" s="31" t="s">
        <v>93</v>
      </c>
      <c r="L7" s="77"/>
      <c r="M7" s="13" t="s">
        <v>0</v>
      </c>
      <c r="N7" s="14" t="s">
        <v>1</v>
      </c>
      <c r="O7" s="14" t="s">
        <v>2</v>
      </c>
      <c r="P7" s="14" t="s">
        <v>3</v>
      </c>
      <c r="Q7" s="14" t="s">
        <v>4</v>
      </c>
      <c r="R7" s="15" t="s">
        <v>67</v>
      </c>
      <c r="S7" s="15" t="s">
        <v>68</v>
      </c>
      <c r="T7" s="14" t="s">
        <v>102</v>
      </c>
      <c r="U7" s="15" t="s">
        <v>64</v>
      </c>
      <c r="V7" s="31" t="s">
        <v>92</v>
      </c>
      <c r="W7" s="31" t="s">
        <v>93</v>
      </c>
      <c r="X7" s="31" t="s">
        <v>94</v>
      </c>
      <c r="Y7" s="31" t="s">
        <v>95</v>
      </c>
      <c r="Z7" s="77"/>
    </row>
    <row r="8" spans="1:29" ht="16.5" customHeight="1" x14ac:dyDescent="0.25">
      <c r="A8" s="16">
        <v>1</v>
      </c>
      <c r="B8" s="17" t="s">
        <v>5</v>
      </c>
      <c r="C8" s="16" t="s">
        <v>6</v>
      </c>
      <c r="D8" s="16" t="s">
        <v>7</v>
      </c>
      <c r="E8" s="78">
        <v>20</v>
      </c>
      <c r="F8" s="79">
        <v>0.2</v>
      </c>
      <c r="G8" s="79">
        <f>E8*F8</f>
        <v>4</v>
      </c>
      <c r="H8" s="92"/>
      <c r="I8" s="18">
        <f>G8*H8</f>
        <v>0</v>
      </c>
      <c r="J8" s="37">
        <v>11.4</v>
      </c>
      <c r="K8" s="32">
        <f>H8*J8</f>
        <v>0</v>
      </c>
      <c r="L8" s="77"/>
      <c r="M8" s="16">
        <v>26</v>
      </c>
      <c r="N8" s="17" t="s">
        <v>23</v>
      </c>
      <c r="O8" s="16" t="s">
        <v>24</v>
      </c>
      <c r="P8" s="16" t="s">
        <v>25</v>
      </c>
      <c r="Q8" s="78">
        <v>30</v>
      </c>
      <c r="R8" s="80">
        <v>0.17130000000000001</v>
      </c>
      <c r="S8" s="79">
        <f>Q8*R8</f>
        <v>5.1390000000000002</v>
      </c>
      <c r="T8" s="92"/>
      <c r="U8" s="18">
        <f t="shared" ref="U8:U51" si="0">S8*T8</f>
        <v>0</v>
      </c>
      <c r="V8" s="37">
        <v>3.3</v>
      </c>
      <c r="W8" s="32">
        <f t="shared" ref="W8:W27" si="1">T8*V8</f>
        <v>0</v>
      </c>
      <c r="X8" s="55">
        <v>2.103E-2</v>
      </c>
      <c r="Y8" s="32">
        <f>X8*T8</f>
        <v>0</v>
      </c>
      <c r="Z8" s="77"/>
      <c r="AC8" s="90"/>
    </row>
    <row r="9" spans="1:29" ht="16.5" customHeight="1" x14ac:dyDescent="0.25">
      <c r="A9" s="16">
        <v>2</v>
      </c>
      <c r="B9" s="17" t="s">
        <v>8</v>
      </c>
      <c r="C9" s="16" t="s">
        <v>9</v>
      </c>
      <c r="D9" s="16" t="s">
        <v>7</v>
      </c>
      <c r="E9" s="78">
        <v>20</v>
      </c>
      <c r="F9" s="79">
        <v>0.2</v>
      </c>
      <c r="G9" s="79">
        <f t="shared" ref="G9:G11" si="2">E9*F9</f>
        <v>4</v>
      </c>
      <c r="H9" s="92"/>
      <c r="I9" s="18">
        <f t="shared" ref="I9:I11" si="3">G9*H9</f>
        <v>0</v>
      </c>
      <c r="J9" s="37">
        <v>11.4</v>
      </c>
      <c r="K9" s="32">
        <f t="shared" ref="K9:K11" si="4">H9*J9</f>
        <v>0</v>
      </c>
      <c r="L9" s="77"/>
      <c r="M9" s="16">
        <v>27</v>
      </c>
      <c r="N9" s="17" t="s">
        <v>26</v>
      </c>
      <c r="O9" s="16" t="s">
        <v>27</v>
      </c>
      <c r="P9" s="16" t="s">
        <v>25</v>
      </c>
      <c r="Q9" s="78">
        <v>30</v>
      </c>
      <c r="R9" s="80">
        <v>0.17130000000000001</v>
      </c>
      <c r="S9" s="79">
        <f t="shared" ref="S9:S27" si="5">Q9*R9</f>
        <v>5.1390000000000002</v>
      </c>
      <c r="T9" s="92"/>
      <c r="U9" s="18">
        <f t="shared" si="0"/>
        <v>0</v>
      </c>
      <c r="V9" s="37">
        <v>3.3</v>
      </c>
      <c r="W9" s="32">
        <f t="shared" si="1"/>
        <v>0</v>
      </c>
      <c r="X9" s="55">
        <v>2.103E-2</v>
      </c>
      <c r="Y9" s="32">
        <f t="shared" ref="Y9:Y27" si="6">X9*T9</f>
        <v>0</v>
      </c>
      <c r="Z9" s="77"/>
      <c r="AC9" s="90"/>
    </row>
    <row r="10" spans="1:29" ht="16.5" customHeight="1" x14ac:dyDescent="0.25">
      <c r="A10" s="16">
        <v>3</v>
      </c>
      <c r="B10" s="17" t="s">
        <v>10</v>
      </c>
      <c r="C10" s="16" t="s">
        <v>11</v>
      </c>
      <c r="D10" s="16" t="s">
        <v>7</v>
      </c>
      <c r="E10" s="78">
        <v>20</v>
      </c>
      <c r="F10" s="79">
        <v>0.2</v>
      </c>
      <c r="G10" s="79">
        <f t="shared" si="2"/>
        <v>4</v>
      </c>
      <c r="H10" s="92"/>
      <c r="I10" s="18">
        <f t="shared" si="3"/>
        <v>0</v>
      </c>
      <c r="J10" s="37">
        <v>11.4</v>
      </c>
      <c r="K10" s="32">
        <f t="shared" si="4"/>
        <v>0</v>
      </c>
      <c r="L10" s="77"/>
      <c r="M10" s="16">
        <v>28</v>
      </c>
      <c r="N10" s="17" t="s">
        <v>28</v>
      </c>
      <c r="O10" s="16" t="s">
        <v>29</v>
      </c>
      <c r="P10" s="16" t="s">
        <v>25</v>
      </c>
      <c r="Q10" s="78">
        <v>30</v>
      </c>
      <c r="R10" s="80">
        <v>0.17130000000000001</v>
      </c>
      <c r="S10" s="79">
        <f t="shared" si="5"/>
        <v>5.1390000000000002</v>
      </c>
      <c r="T10" s="92"/>
      <c r="U10" s="18">
        <f t="shared" si="0"/>
        <v>0</v>
      </c>
      <c r="V10" s="37">
        <v>3.3</v>
      </c>
      <c r="W10" s="32">
        <f t="shared" si="1"/>
        <v>0</v>
      </c>
      <c r="X10" s="55">
        <v>2.103E-2</v>
      </c>
      <c r="Y10" s="32">
        <f t="shared" si="6"/>
        <v>0</v>
      </c>
      <c r="Z10" s="77"/>
      <c r="AC10" s="90"/>
    </row>
    <row r="11" spans="1:29" ht="16.5" customHeight="1" x14ac:dyDescent="0.25">
      <c r="A11" s="16">
        <v>4</v>
      </c>
      <c r="B11" s="17" t="s">
        <v>12</v>
      </c>
      <c r="C11" s="16" t="s">
        <v>13</v>
      </c>
      <c r="D11" s="16" t="s">
        <v>7</v>
      </c>
      <c r="E11" s="78">
        <v>20</v>
      </c>
      <c r="F11" s="79">
        <v>0.2</v>
      </c>
      <c r="G11" s="79">
        <f t="shared" si="2"/>
        <v>4</v>
      </c>
      <c r="H11" s="92"/>
      <c r="I11" s="18">
        <f t="shared" si="3"/>
        <v>0</v>
      </c>
      <c r="J11" s="37">
        <v>11.4</v>
      </c>
      <c r="K11" s="32">
        <f t="shared" si="4"/>
        <v>0</v>
      </c>
      <c r="L11" s="77"/>
      <c r="M11" s="16">
        <v>29</v>
      </c>
      <c r="N11" s="17" t="s">
        <v>30</v>
      </c>
      <c r="O11" s="16" t="s">
        <v>31</v>
      </c>
      <c r="P11" s="16" t="s">
        <v>25</v>
      </c>
      <c r="Q11" s="78">
        <v>30</v>
      </c>
      <c r="R11" s="80">
        <v>0.17130000000000001</v>
      </c>
      <c r="S11" s="79">
        <f t="shared" si="5"/>
        <v>5.1390000000000002</v>
      </c>
      <c r="T11" s="92"/>
      <c r="U11" s="18">
        <f t="shared" si="0"/>
        <v>0</v>
      </c>
      <c r="V11" s="37">
        <v>3.3</v>
      </c>
      <c r="W11" s="32">
        <f t="shared" si="1"/>
        <v>0</v>
      </c>
      <c r="X11" s="55">
        <v>2.103E-2</v>
      </c>
      <c r="Y11" s="32">
        <f t="shared" si="6"/>
        <v>0</v>
      </c>
      <c r="Z11" s="77"/>
      <c r="AC11" s="90"/>
    </row>
    <row r="12" spans="1:29" ht="16.5" customHeight="1" x14ac:dyDescent="0.25">
      <c r="A12" s="270" t="s">
        <v>69</v>
      </c>
      <c r="B12" s="271"/>
      <c r="C12" s="271"/>
      <c r="D12" s="271"/>
      <c r="E12" s="271"/>
      <c r="F12" s="271"/>
      <c r="G12" s="272"/>
      <c r="H12" s="20">
        <f>SUM(H8:H11)</f>
        <v>0</v>
      </c>
      <c r="I12" s="19">
        <f>SUM(I8:I11)</f>
        <v>0</v>
      </c>
      <c r="J12" s="33"/>
      <c r="K12" s="38">
        <f>SUM(K8:K11)</f>
        <v>0</v>
      </c>
      <c r="L12" s="77"/>
      <c r="M12" s="16">
        <v>30</v>
      </c>
      <c r="N12" s="17" t="s">
        <v>79</v>
      </c>
      <c r="O12" s="16" t="s">
        <v>32</v>
      </c>
      <c r="P12" s="16" t="s">
        <v>25</v>
      </c>
      <c r="Q12" s="78">
        <v>27</v>
      </c>
      <c r="R12" s="81">
        <v>0.15190000000000001</v>
      </c>
      <c r="S12" s="79">
        <v>4.0999999999999996</v>
      </c>
      <c r="T12" s="92">
        <v>50</v>
      </c>
      <c r="U12" s="18">
        <f t="shared" si="0"/>
        <v>204.99999999999997</v>
      </c>
      <c r="V12" s="37">
        <v>3</v>
      </c>
      <c r="W12" s="32">
        <f t="shared" si="1"/>
        <v>150</v>
      </c>
      <c r="X12" s="55">
        <v>1.9519999999999999E-2</v>
      </c>
      <c r="Y12" s="32">
        <f t="shared" si="6"/>
        <v>0.97599999999999998</v>
      </c>
      <c r="Z12" s="77"/>
      <c r="AC12" s="90"/>
    </row>
    <row r="13" spans="1:29" ht="16.5" customHeight="1" x14ac:dyDescent="0.25">
      <c r="A13" s="16">
        <v>5</v>
      </c>
      <c r="B13" s="17" t="s">
        <v>5</v>
      </c>
      <c r="C13" s="16" t="s">
        <v>14</v>
      </c>
      <c r="D13" s="16" t="s">
        <v>15</v>
      </c>
      <c r="E13" s="78">
        <v>9</v>
      </c>
      <c r="F13" s="79">
        <v>0.4</v>
      </c>
      <c r="G13" s="79">
        <f>E13*F13</f>
        <v>3.6</v>
      </c>
      <c r="H13" s="88"/>
      <c r="I13" s="18">
        <f t="shared" ref="I13:I16" si="7">G13*H13</f>
        <v>0</v>
      </c>
      <c r="J13" s="37">
        <v>12.4</v>
      </c>
      <c r="K13" s="32">
        <f t="shared" ref="K13:K16" si="8">H13*J13</f>
        <v>0</v>
      </c>
      <c r="L13" s="77"/>
      <c r="M13" s="16">
        <v>31</v>
      </c>
      <c r="N13" s="21" t="s">
        <v>23</v>
      </c>
      <c r="O13" s="16" t="s">
        <v>33</v>
      </c>
      <c r="P13" s="16" t="s">
        <v>34</v>
      </c>
      <c r="Q13" s="78">
        <v>30</v>
      </c>
      <c r="R13" s="80">
        <v>0.1</v>
      </c>
      <c r="S13" s="79">
        <f t="shared" si="5"/>
        <v>3</v>
      </c>
      <c r="T13" s="92">
        <v>20</v>
      </c>
      <c r="U13" s="18">
        <f t="shared" si="0"/>
        <v>60</v>
      </c>
      <c r="V13" s="37">
        <v>2.85</v>
      </c>
      <c r="W13" s="32">
        <f t="shared" si="1"/>
        <v>57</v>
      </c>
      <c r="X13" s="55">
        <v>1.473E-2</v>
      </c>
      <c r="Y13" s="32">
        <f t="shared" si="6"/>
        <v>0.29459999999999997</v>
      </c>
      <c r="Z13" s="77"/>
      <c r="AC13" s="90"/>
    </row>
    <row r="14" spans="1:29" ht="16.5" customHeight="1" x14ac:dyDescent="0.25">
      <c r="A14" s="16">
        <v>6</v>
      </c>
      <c r="B14" s="17" t="s">
        <v>8</v>
      </c>
      <c r="C14" s="16" t="s">
        <v>16</v>
      </c>
      <c r="D14" s="16" t="s">
        <v>15</v>
      </c>
      <c r="E14" s="78">
        <v>9</v>
      </c>
      <c r="F14" s="79">
        <v>0.4</v>
      </c>
      <c r="G14" s="79">
        <f t="shared" ref="G14:G16" si="9">E14*F14</f>
        <v>3.6</v>
      </c>
      <c r="H14" s="92"/>
      <c r="I14" s="18">
        <f t="shared" si="7"/>
        <v>0</v>
      </c>
      <c r="J14" s="37">
        <v>12.4</v>
      </c>
      <c r="K14" s="32">
        <f t="shared" si="8"/>
        <v>0</v>
      </c>
      <c r="L14" s="77"/>
      <c r="M14" s="16">
        <v>32</v>
      </c>
      <c r="N14" s="21" t="s">
        <v>26</v>
      </c>
      <c r="O14" s="16" t="s">
        <v>35</v>
      </c>
      <c r="P14" s="16" t="s">
        <v>34</v>
      </c>
      <c r="Q14" s="78">
        <v>30</v>
      </c>
      <c r="R14" s="80">
        <v>0.1</v>
      </c>
      <c r="S14" s="79">
        <f t="shared" si="5"/>
        <v>3</v>
      </c>
      <c r="T14" s="92">
        <v>20</v>
      </c>
      <c r="U14" s="18">
        <f t="shared" si="0"/>
        <v>60</v>
      </c>
      <c r="V14" s="37">
        <v>2.85</v>
      </c>
      <c r="W14" s="32">
        <f t="shared" si="1"/>
        <v>57</v>
      </c>
      <c r="X14" s="55">
        <v>1.473E-2</v>
      </c>
      <c r="Y14" s="32">
        <f t="shared" si="6"/>
        <v>0.29459999999999997</v>
      </c>
      <c r="Z14" s="77"/>
      <c r="AC14" s="90"/>
    </row>
    <row r="15" spans="1:29" ht="16.5" customHeight="1" x14ac:dyDescent="0.25">
      <c r="A15" s="16">
        <v>7</v>
      </c>
      <c r="B15" s="17" t="s">
        <v>10</v>
      </c>
      <c r="C15" s="16" t="s">
        <v>17</v>
      </c>
      <c r="D15" s="16" t="s">
        <v>15</v>
      </c>
      <c r="E15" s="78">
        <v>9</v>
      </c>
      <c r="F15" s="79">
        <v>0.4</v>
      </c>
      <c r="G15" s="79">
        <f t="shared" si="9"/>
        <v>3.6</v>
      </c>
      <c r="H15" s="88"/>
      <c r="I15" s="18">
        <f t="shared" si="7"/>
        <v>0</v>
      </c>
      <c r="J15" s="37">
        <v>12.4</v>
      </c>
      <c r="K15" s="32">
        <f t="shared" si="8"/>
        <v>0</v>
      </c>
      <c r="L15" s="77"/>
      <c r="M15" s="16">
        <v>33</v>
      </c>
      <c r="N15" s="17" t="s">
        <v>30</v>
      </c>
      <c r="O15" s="16" t="s">
        <v>103</v>
      </c>
      <c r="P15" s="16" t="s">
        <v>36</v>
      </c>
      <c r="Q15" s="78">
        <v>30</v>
      </c>
      <c r="R15" s="80">
        <v>0.1</v>
      </c>
      <c r="S15" s="79">
        <f t="shared" si="5"/>
        <v>3</v>
      </c>
      <c r="T15" s="92"/>
      <c r="U15" s="18">
        <f t="shared" si="0"/>
        <v>0</v>
      </c>
      <c r="V15" s="37">
        <v>2.4</v>
      </c>
      <c r="W15" s="32">
        <f t="shared" si="1"/>
        <v>0</v>
      </c>
      <c r="X15" s="55">
        <v>1.304E-2</v>
      </c>
      <c r="Y15" s="32">
        <f t="shared" si="6"/>
        <v>0</v>
      </c>
      <c r="Z15" s="77"/>
      <c r="AC15" s="90"/>
    </row>
    <row r="16" spans="1:29" ht="16.5" customHeight="1" x14ac:dyDescent="0.25">
      <c r="A16" s="16">
        <v>8</v>
      </c>
      <c r="B16" s="17" t="s">
        <v>12</v>
      </c>
      <c r="C16" s="16" t="s">
        <v>18</v>
      </c>
      <c r="D16" s="16" t="s">
        <v>15</v>
      </c>
      <c r="E16" s="78">
        <v>9</v>
      </c>
      <c r="F16" s="79">
        <v>0.4</v>
      </c>
      <c r="G16" s="79">
        <f t="shared" si="9"/>
        <v>3.6</v>
      </c>
      <c r="H16" s="88"/>
      <c r="I16" s="18">
        <f t="shared" si="7"/>
        <v>0</v>
      </c>
      <c r="J16" s="37">
        <v>12.4</v>
      </c>
      <c r="K16" s="32">
        <f t="shared" si="8"/>
        <v>0</v>
      </c>
      <c r="L16" s="77"/>
      <c r="M16" s="16">
        <v>34</v>
      </c>
      <c r="N16" s="17" t="s">
        <v>37</v>
      </c>
      <c r="O16" s="16" t="s">
        <v>38</v>
      </c>
      <c r="P16" s="16" t="s">
        <v>36</v>
      </c>
      <c r="Q16" s="78">
        <v>30</v>
      </c>
      <c r="R16" s="80">
        <v>0.1</v>
      </c>
      <c r="S16" s="79">
        <f t="shared" si="5"/>
        <v>3</v>
      </c>
      <c r="T16" s="92"/>
      <c r="U16" s="18">
        <f t="shared" si="0"/>
        <v>0</v>
      </c>
      <c r="V16" s="37">
        <v>2.4</v>
      </c>
      <c r="W16" s="32">
        <f t="shared" si="1"/>
        <v>0</v>
      </c>
      <c r="X16" s="55">
        <v>1.304E-2</v>
      </c>
      <c r="Y16" s="32">
        <f t="shared" si="6"/>
        <v>0</v>
      </c>
      <c r="Z16" s="77"/>
      <c r="AC16" s="90"/>
    </row>
    <row r="17" spans="1:29" ht="16.5" customHeight="1" x14ac:dyDescent="0.25">
      <c r="A17" s="270" t="s">
        <v>100</v>
      </c>
      <c r="B17" s="271"/>
      <c r="C17" s="271"/>
      <c r="D17" s="271"/>
      <c r="E17" s="271"/>
      <c r="F17" s="271"/>
      <c r="G17" s="272"/>
      <c r="H17" s="20">
        <f>SUM(H13:H16)</f>
        <v>0</v>
      </c>
      <c r="I17" s="19">
        <f>SUM(I13:I16)</f>
        <v>0</v>
      </c>
      <c r="J17" s="33"/>
      <c r="K17" s="38">
        <f>SUM(K13:K16)</f>
        <v>0</v>
      </c>
      <c r="L17" s="77"/>
      <c r="M17" s="16">
        <v>35</v>
      </c>
      <c r="N17" s="17" t="s">
        <v>39</v>
      </c>
      <c r="O17" s="16" t="s">
        <v>40</v>
      </c>
      <c r="P17" s="16" t="s">
        <v>36</v>
      </c>
      <c r="Q17" s="78">
        <v>40</v>
      </c>
      <c r="R17" s="80">
        <v>8.5800000000000001E-2</v>
      </c>
      <c r="S17" s="79">
        <f t="shared" si="5"/>
        <v>3.4319999999999999</v>
      </c>
      <c r="T17" s="92"/>
      <c r="U17" s="18">
        <f t="shared" si="0"/>
        <v>0</v>
      </c>
      <c r="V17" s="37">
        <v>3.1</v>
      </c>
      <c r="W17" s="32">
        <f t="shared" si="1"/>
        <v>0</v>
      </c>
      <c r="X17" s="55">
        <v>1.8149999999999999E-2</v>
      </c>
      <c r="Y17" s="32">
        <f t="shared" si="6"/>
        <v>0</v>
      </c>
      <c r="Z17" s="77"/>
      <c r="AC17" s="90"/>
    </row>
    <row r="18" spans="1:29" ht="16.5" customHeight="1" x14ac:dyDescent="0.25">
      <c r="A18" s="280" t="s">
        <v>70</v>
      </c>
      <c r="B18" s="281"/>
      <c r="C18" s="281"/>
      <c r="D18" s="281"/>
      <c r="E18" s="281"/>
      <c r="F18" s="281"/>
      <c r="G18" s="282"/>
      <c r="H18" s="6">
        <f>H12+H17</f>
        <v>0</v>
      </c>
      <c r="I18" s="7">
        <f>I12+I17</f>
        <v>0</v>
      </c>
      <c r="J18" s="34"/>
      <c r="K18" s="39">
        <f>K12+K17</f>
        <v>0</v>
      </c>
      <c r="L18" s="77"/>
      <c r="M18" s="16">
        <v>36</v>
      </c>
      <c r="N18" s="17" t="s">
        <v>41</v>
      </c>
      <c r="O18" s="16" t="s">
        <v>42</v>
      </c>
      <c r="P18" s="16" t="s">
        <v>36</v>
      </c>
      <c r="Q18" s="78">
        <v>40</v>
      </c>
      <c r="R18" s="80">
        <v>8.5800000000000001E-2</v>
      </c>
      <c r="S18" s="79">
        <f t="shared" si="5"/>
        <v>3.4319999999999999</v>
      </c>
      <c r="T18" s="92"/>
      <c r="U18" s="18">
        <f t="shared" si="0"/>
        <v>0</v>
      </c>
      <c r="V18" s="37">
        <v>3.1</v>
      </c>
      <c r="W18" s="32">
        <f t="shared" si="1"/>
        <v>0</v>
      </c>
      <c r="X18" s="55">
        <v>1.8149999999999999E-2</v>
      </c>
      <c r="Y18" s="32">
        <f t="shared" si="6"/>
        <v>0</v>
      </c>
      <c r="Z18" s="77"/>
      <c r="AC18" s="90"/>
    </row>
    <row r="19" spans="1:29" ht="16.5" customHeight="1" x14ac:dyDescent="0.25">
      <c r="A19" s="16">
        <v>9</v>
      </c>
      <c r="B19" s="17" t="s">
        <v>188</v>
      </c>
      <c r="C19" s="16" t="s">
        <v>104</v>
      </c>
      <c r="D19" s="16" t="s">
        <v>7</v>
      </c>
      <c r="E19" s="78">
        <v>12</v>
      </c>
      <c r="F19" s="82">
        <v>0.19</v>
      </c>
      <c r="G19" s="79">
        <f>E19*F19</f>
        <v>2.2800000000000002</v>
      </c>
      <c r="H19" s="83"/>
      <c r="I19" s="18">
        <f t="shared" ref="I19:I29" si="10">G19*H19</f>
        <v>0</v>
      </c>
      <c r="J19" s="37">
        <v>10.93</v>
      </c>
      <c r="K19" s="32">
        <f t="shared" ref="K19:K29" si="11">H19*J19</f>
        <v>0</v>
      </c>
      <c r="L19" s="77"/>
      <c r="M19" s="16">
        <v>37</v>
      </c>
      <c r="N19" s="17" t="s">
        <v>43</v>
      </c>
      <c r="O19" s="16" t="s">
        <v>44</v>
      </c>
      <c r="P19" s="16" t="s">
        <v>45</v>
      </c>
      <c r="Q19" s="78">
        <v>40</v>
      </c>
      <c r="R19" s="80">
        <v>8.5800000000000001E-2</v>
      </c>
      <c r="S19" s="79">
        <f t="shared" si="5"/>
        <v>3.4319999999999999</v>
      </c>
      <c r="T19" s="92"/>
      <c r="U19" s="18">
        <f t="shared" si="0"/>
        <v>0</v>
      </c>
      <c r="V19" s="37">
        <v>2.9</v>
      </c>
      <c r="W19" s="32">
        <f t="shared" si="1"/>
        <v>0</v>
      </c>
      <c r="X19" s="55">
        <v>1.8149999999999999E-2</v>
      </c>
      <c r="Y19" s="32">
        <f t="shared" si="6"/>
        <v>0</v>
      </c>
      <c r="Z19" s="77"/>
      <c r="AC19" s="90"/>
    </row>
    <row r="20" spans="1:29" ht="16.5" customHeight="1" x14ac:dyDescent="0.25">
      <c r="A20" s="16">
        <v>10</v>
      </c>
      <c r="B20" s="17" t="s">
        <v>189</v>
      </c>
      <c r="C20" s="16" t="s">
        <v>105</v>
      </c>
      <c r="D20" s="16" t="s">
        <v>7</v>
      </c>
      <c r="E20" s="78">
        <v>20</v>
      </c>
      <c r="F20" s="82">
        <v>0.19</v>
      </c>
      <c r="G20" s="79">
        <f t="shared" ref="G20:G23" si="12">E20*F20</f>
        <v>3.8</v>
      </c>
      <c r="H20" s="83"/>
      <c r="I20" s="18">
        <f t="shared" si="10"/>
        <v>0</v>
      </c>
      <c r="J20" s="37">
        <v>10.93</v>
      </c>
      <c r="K20" s="32">
        <f t="shared" si="11"/>
        <v>0</v>
      </c>
      <c r="L20" s="77"/>
      <c r="M20" s="16">
        <v>38</v>
      </c>
      <c r="N20" s="17" t="s">
        <v>46</v>
      </c>
      <c r="O20" s="16" t="s">
        <v>47</v>
      </c>
      <c r="P20" s="16" t="s">
        <v>45</v>
      </c>
      <c r="Q20" s="78">
        <v>40</v>
      </c>
      <c r="R20" s="80">
        <v>8.5800000000000001E-2</v>
      </c>
      <c r="S20" s="79">
        <f t="shared" si="5"/>
        <v>3.4319999999999999</v>
      </c>
      <c r="T20" s="92"/>
      <c r="U20" s="18">
        <f t="shared" si="0"/>
        <v>0</v>
      </c>
      <c r="V20" s="37">
        <v>2.9</v>
      </c>
      <c r="W20" s="32">
        <f t="shared" si="1"/>
        <v>0</v>
      </c>
      <c r="X20" s="55">
        <v>1.8149999999999999E-2</v>
      </c>
      <c r="Y20" s="32">
        <f t="shared" si="6"/>
        <v>0</v>
      </c>
      <c r="Z20" s="77"/>
      <c r="AC20" s="90"/>
    </row>
    <row r="21" spans="1:29" ht="16.5" customHeight="1" x14ac:dyDescent="0.25">
      <c r="A21" s="16">
        <v>11</v>
      </c>
      <c r="B21" s="17" t="s">
        <v>106</v>
      </c>
      <c r="C21" s="16" t="s">
        <v>107</v>
      </c>
      <c r="D21" s="16" t="s">
        <v>7</v>
      </c>
      <c r="E21" s="78">
        <v>20</v>
      </c>
      <c r="F21" s="82">
        <v>0.19</v>
      </c>
      <c r="G21" s="79">
        <f t="shared" si="12"/>
        <v>3.8</v>
      </c>
      <c r="H21" s="83"/>
      <c r="I21" s="18">
        <f t="shared" si="10"/>
        <v>0</v>
      </c>
      <c r="J21" s="37">
        <v>10.93</v>
      </c>
      <c r="K21" s="32">
        <f t="shared" si="11"/>
        <v>0</v>
      </c>
      <c r="L21" s="77"/>
      <c r="M21" s="16">
        <v>39</v>
      </c>
      <c r="N21" s="17" t="s">
        <v>48</v>
      </c>
      <c r="O21" s="16" t="s">
        <v>49</v>
      </c>
      <c r="P21" s="16" t="s">
        <v>25</v>
      </c>
      <c r="Q21" s="78">
        <v>18</v>
      </c>
      <c r="R21" s="80">
        <v>0.25719999999999998</v>
      </c>
      <c r="S21" s="79">
        <f t="shared" si="5"/>
        <v>4.6295999999999999</v>
      </c>
      <c r="T21" s="92"/>
      <c r="U21" s="18">
        <f t="shared" si="0"/>
        <v>0</v>
      </c>
      <c r="V21" s="37">
        <v>2.9</v>
      </c>
      <c r="W21" s="32">
        <f t="shared" si="1"/>
        <v>0</v>
      </c>
      <c r="X21" s="55">
        <v>2.7619999999999999E-2</v>
      </c>
      <c r="Y21" s="32">
        <f t="shared" si="6"/>
        <v>0</v>
      </c>
      <c r="Z21" s="77"/>
      <c r="AC21" s="90"/>
    </row>
    <row r="22" spans="1:29" ht="16.5" customHeight="1" x14ac:dyDescent="0.25">
      <c r="A22" s="16">
        <v>12</v>
      </c>
      <c r="B22" s="17" t="s">
        <v>190</v>
      </c>
      <c r="C22" s="16" t="s">
        <v>191</v>
      </c>
      <c r="D22" s="16" t="s">
        <v>7</v>
      </c>
      <c r="E22" s="78">
        <v>20</v>
      </c>
      <c r="F22" s="82">
        <v>0.19</v>
      </c>
      <c r="G22" s="79">
        <f t="shared" si="12"/>
        <v>3.8</v>
      </c>
      <c r="H22" s="83"/>
      <c r="I22" s="18">
        <f t="shared" si="10"/>
        <v>0</v>
      </c>
      <c r="J22" s="37">
        <v>10.93</v>
      </c>
      <c r="K22" s="32">
        <f t="shared" si="11"/>
        <v>0</v>
      </c>
      <c r="L22" s="77"/>
      <c r="M22" s="16">
        <v>40</v>
      </c>
      <c r="N22" s="17" t="s">
        <v>50</v>
      </c>
      <c r="O22" s="16" t="s">
        <v>51</v>
      </c>
      <c r="P22" s="16" t="s">
        <v>25</v>
      </c>
      <c r="Q22" s="78">
        <v>18</v>
      </c>
      <c r="R22" s="80">
        <v>0.25719999999999998</v>
      </c>
      <c r="S22" s="79">
        <f t="shared" si="5"/>
        <v>4.6295999999999999</v>
      </c>
      <c r="T22" s="92"/>
      <c r="U22" s="18">
        <f t="shared" si="0"/>
        <v>0</v>
      </c>
      <c r="V22" s="37">
        <v>2.9</v>
      </c>
      <c r="W22" s="32">
        <f t="shared" si="1"/>
        <v>0</v>
      </c>
      <c r="X22" s="55">
        <v>2.7619999999999999E-2</v>
      </c>
      <c r="Y22" s="32">
        <f t="shared" si="6"/>
        <v>0</v>
      </c>
      <c r="Z22" s="77"/>
      <c r="AC22" s="90"/>
    </row>
    <row r="23" spans="1:29" ht="16.5" customHeight="1" x14ac:dyDescent="0.25">
      <c r="A23" s="16">
        <v>13</v>
      </c>
      <c r="B23" s="17" t="s">
        <v>192</v>
      </c>
      <c r="C23" s="16" t="s">
        <v>193</v>
      </c>
      <c r="D23" s="16" t="s">
        <v>7</v>
      </c>
      <c r="E23" s="78">
        <v>20</v>
      </c>
      <c r="F23" s="82">
        <v>0.19</v>
      </c>
      <c r="G23" s="79">
        <f t="shared" si="12"/>
        <v>3.8</v>
      </c>
      <c r="H23" s="83"/>
      <c r="I23" s="18">
        <f t="shared" si="10"/>
        <v>0</v>
      </c>
      <c r="J23" s="37">
        <v>10.93</v>
      </c>
      <c r="K23" s="32">
        <f t="shared" si="11"/>
        <v>0</v>
      </c>
      <c r="L23" s="77"/>
      <c r="M23" s="16">
        <v>41</v>
      </c>
      <c r="N23" s="17" t="s">
        <v>153</v>
      </c>
      <c r="O23" s="16" t="s">
        <v>52</v>
      </c>
      <c r="P23" s="16" t="s">
        <v>25</v>
      </c>
      <c r="Q23" s="78">
        <v>18</v>
      </c>
      <c r="R23" s="80">
        <v>0.25719999999999998</v>
      </c>
      <c r="S23" s="79">
        <f t="shared" si="5"/>
        <v>4.6295999999999999</v>
      </c>
      <c r="T23" s="92"/>
      <c r="U23" s="18">
        <f t="shared" si="0"/>
        <v>0</v>
      </c>
      <c r="V23" s="37">
        <v>2.9</v>
      </c>
      <c r="W23" s="32">
        <f t="shared" si="1"/>
        <v>0</v>
      </c>
      <c r="X23" s="55">
        <v>2.7619999999999999E-2</v>
      </c>
      <c r="Y23" s="32">
        <f t="shared" si="6"/>
        <v>0</v>
      </c>
      <c r="Z23" s="77"/>
      <c r="AC23" s="90"/>
    </row>
    <row r="24" spans="1:29" ht="16.5" customHeight="1" x14ac:dyDescent="0.25">
      <c r="A24" s="270" t="s">
        <v>69</v>
      </c>
      <c r="B24" s="271"/>
      <c r="C24" s="271"/>
      <c r="D24" s="271"/>
      <c r="E24" s="271"/>
      <c r="F24" s="271"/>
      <c r="G24" s="272"/>
      <c r="H24" s="20">
        <f>SUM(H19:H23)</f>
        <v>0</v>
      </c>
      <c r="I24" s="18">
        <f>SUM(I19:I23)</f>
        <v>0</v>
      </c>
      <c r="J24" s="33"/>
      <c r="K24" s="38">
        <f>SUM(K19:K23)</f>
        <v>0</v>
      </c>
      <c r="L24" s="77"/>
      <c r="M24" s="16">
        <v>42</v>
      </c>
      <c r="N24" s="17" t="s">
        <v>134</v>
      </c>
      <c r="O24" s="16" t="s">
        <v>123</v>
      </c>
      <c r="P24" s="16" t="s">
        <v>124</v>
      </c>
      <c r="Q24" s="78">
        <v>12</v>
      </c>
      <c r="R24" s="80">
        <v>0.2858</v>
      </c>
      <c r="S24" s="79">
        <f t="shared" si="5"/>
        <v>3.4295999999999998</v>
      </c>
      <c r="T24" s="92">
        <v>500</v>
      </c>
      <c r="U24" s="18">
        <f t="shared" si="0"/>
        <v>1714.8</v>
      </c>
      <c r="V24" s="37">
        <v>2.1</v>
      </c>
      <c r="W24" s="32">
        <f t="shared" si="1"/>
        <v>1050</v>
      </c>
      <c r="X24" s="55">
        <v>2.3140000000000001E-2</v>
      </c>
      <c r="Y24" s="32">
        <f t="shared" si="6"/>
        <v>11.57</v>
      </c>
      <c r="Z24" s="77"/>
      <c r="AC24" s="90"/>
    </row>
    <row r="25" spans="1:29" ht="16.5" customHeight="1" x14ac:dyDescent="0.25">
      <c r="A25" s="16">
        <v>14</v>
      </c>
      <c r="B25" s="17" t="s">
        <v>188</v>
      </c>
      <c r="C25" s="16" t="s">
        <v>108</v>
      </c>
      <c r="D25" s="16" t="s">
        <v>21</v>
      </c>
      <c r="E25" s="78">
        <v>12</v>
      </c>
      <c r="F25" s="82">
        <v>0.38</v>
      </c>
      <c r="G25" s="79">
        <f>E25*F25</f>
        <v>4.5600000000000005</v>
      </c>
      <c r="H25" s="83"/>
      <c r="I25" s="18">
        <f t="shared" si="10"/>
        <v>0</v>
      </c>
      <c r="J25" s="37">
        <v>12.95</v>
      </c>
      <c r="K25" s="32">
        <f t="shared" si="11"/>
        <v>0</v>
      </c>
      <c r="L25" s="77"/>
      <c r="M25" s="16">
        <v>43</v>
      </c>
      <c r="N25" s="17" t="s">
        <v>135</v>
      </c>
      <c r="O25" s="16" t="s">
        <v>125</v>
      </c>
      <c r="P25" s="16" t="s">
        <v>124</v>
      </c>
      <c r="Q25" s="78">
        <v>12</v>
      </c>
      <c r="R25" s="80">
        <v>0.2858</v>
      </c>
      <c r="S25" s="79">
        <f t="shared" si="5"/>
        <v>3.4295999999999998</v>
      </c>
      <c r="T25" s="92">
        <v>300</v>
      </c>
      <c r="U25" s="18">
        <f t="shared" si="0"/>
        <v>1028.8799999999999</v>
      </c>
      <c r="V25" s="37">
        <v>2.1</v>
      </c>
      <c r="W25" s="32">
        <f t="shared" si="1"/>
        <v>630</v>
      </c>
      <c r="X25" s="55">
        <v>2.3140000000000001E-2</v>
      </c>
      <c r="Y25" s="32">
        <f t="shared" si="6"/>
        <v>6.9420000000000002</v>
      </c>
      <c r="Z25" s="77"/>
      <c r="AC25" s="90"/>
    </row>
    <row r="26" spans="1:29" ht="16.5" customHeight="1" x14ac:dyDescent="0.25">
      <c r="A26" s="16">
        <v>15</v>
      </c>
      <c r="B26" s="17" t="s">
        <v>189</v>
      </c>
      <c r="C26" s="16" t="s">
        <v>109</v>
      </c>
      <c r="D26" s="16" t="s">
        <v>21</v>
      </c>
      <c r="E26" s="78">
        <v>12</v>
      </c>
      <c r="F26" s="82">
        <v>0.38</v>
      </c>
      <c r="G26" s="79">
        <f t="shared" ref="G26:G29" si="13">E26*F26</f>
        <v>4.5600000000000005</v>
      </c>
      <c r="H26" s="83"/>
      <c r="I26" s="18">
        <f t="shared" si="10"/>
        <v>0</v>
      </c>
      <c r="J26" s="37">
        <v>12.95</v>
      </c>
      <c r="K26" s="32">
        <f t="shared" si="11"/>
        <v>0</v>
      </c>
      <c r="L26" s="77"/>
      <c r="M26" s="16">
        <v>44</v>
      </c>
      <c r="N26" s="17" t="s">
        <v>133</v>
      </c>
      <c r="O26" s="16" t="s">
        <v>129</v>
      </c>
      <c r="P26" s="16" t="s">
        <v>124</v>
      </c>
      <c r="Q26" s="78">
        <v>12</v>
      </c>
      <c r="R26" s="80">
        <v>0.2858</v>
      </c>
      <c r="S26" s="79">
        <f t="shared" si="5"/>
        <v>3.4295999999999998</v>
      </c>
      <c r="T26" s="92">
        <v>700</v>
      </c>
      <c r="U26" s="18">
        <f t="shared" si="0"/>
        <v>2400.7199999999998</v>
      </c>
      <c r="V26" s="37">
        <v>2.1</v>
      </c>
      <c r="W26" s="32">
        <f t="shared" si="1"/>
        <v>1470</v>
      </c>
      <c r="X26" s="55">
        <v>2.3140000000000001E-2</v>
      </c>
      <c r="Y26" s="32">
        <f t="shared" si="6"/>
        <v>16.198</v>
      </c>
      <c r="Z26" s="77"/>
      <c r="AC26" s="90"/>
    </row>
    <row r="27" spans="1:29" ht="16.5" customHeight="1" x14ac:dyDescent="0.25">
      <c r="A27" s="16">
        <v>16</v>
      </c>
      <c r="B27" s="17" t="s">
        <v>106</v>
      </c>
      <c r="C27" s="16" t="s">
        <v>110</v>
      </c>
      <c r="D27" s="16" t="s">
        <v>21</v>
      </c>
      <c r="E27" s="78">
        <v>12</v>
      </c>
      <c r="F27" s="82">
        <v>0.38</v>
      </c>
      <c r="G27" s="79">
        <f t="shared" si="13"/>
        <v>4.5600000000000005</v>
      </c>
      <c r="H27" s="83"/>
      <c r="I27" s="18">
        <f t="shared" si="10"/>
        <v>0</v>
      </c>
      <c r="J27" s="37">
        <v>12.95</v>
      </c>
      <c r="K27" s="32">
        <f t="shared" si="11"/>
        <v>0</v>
      </c>
      <c r="L27" s="77"/>
      <c r="M27" s="16">
        <v>45</v>
      </c>
      <c r="N27" s="17" t="s">
        <v>136</v>
      </c>
      <c r="O27" s="16" t="s">
        <v>130</v>
      </c>
      <c r="P27" s="16" t="s">
        <v>124</v>
      </c>
      <c r="Q27" s="78">
        <v>12</v>
      </c>
      <c r="R27" s="80">
        <v>0.2858</v>
      </c>
      <c r="S27" s="79">
        <f t="shared" si="5"/>
        <v>3.4295999999999998</v>
      </c>
      <c r="T27" s="92"/>
      <c r="U27" s="18">
        <f t="shared" si="0"/>
        <v>0</v>
      </c>
      <c r="V27" s="37">
        <v>2.1</v>
      </c>
      <c r="W27" s="32">
        <f t="shared" si="1"/>
        <v>0</v>
      </c>
      <c r="X27" s="55">
        <v>2.3140000000000001E-2</v>
      </c>
      <c r="Y27" s="32">
        <f t="shared" si="6"/>
        <v>0</v>
      </c>
      <c r="Z27" s="77"/>
      <c r="AC27" s="90"/>
    </row>
    <row r="28" spans="1:29" ht="16.5" customHeight="1" x14ac:dyDescent="0.25">
      <c r="A28" s="16">
        <v>17</v>
      </c>
      <c r="B28" s="17" t="s">
        <v>190</v>
      </c>
      <c r="C28" s="16" t="s">
        <v>194</v>
      </c>
      <c r="D28" s="16" t="s">
        <v>21</v>
      </c>
      <c r="E28" s="78">
        <v>12</v>
      </c>
      <c r="F28" s="82">
        <v>0.38</v>
      </c>
      <c r="G28" s="79">
        <f t="shared" si="13"/>
        <v>4.5600000000000005</v>
      </c>
      <c r="H28" s="83"/>
      <c r="I28" s="18">
        <f t="shared" si="10"/>
        <v>0</v>
      </c>
      <c r="J28" s="37">
        <v>12.95</v>
      </c>
      <c r="K28" s="32">
        <f t="shared" si="11"/>
        <v>0</v>
      </c>
      <c r="L28" s="77"/>
      <c r="M28" s="16">
        <v>46</v>
      </c>
      <c r="N28" s="17" t="s">
        <v>140</v>
      </c>
      <c r="O28" s="16" t="s">
        <v>139</v>
      </c>
      <c r="P28" s="16" t="s">
        <v>124</v>
      </c>
      <c r="Q28" s="78">
        <v>12</v>
      </c>
      <c r="R28" s="80">
        <v>0.2858</v>
      </c>
      <c r="S28" s="79">
        <f>Q28*R28</f>
        <v>3.4295999999999998</v>
      </c>
      <c r="T28" s="92"/>
      <c r="U28" s="18">
        <f t="shared" si="0"/>
        <v>0</v>
      </c>
      <c r="V28" s="37">
        <v>2.1</v>
      </c>
      <c r="W28" s="32">
        <f>T28*V28</f>
        <v>0</v>
      </c>
      <c r="X28" s="55">
        <v>2.3140000000000001E-2</v>
      </c>
      <c r="Y28" s="32">
        <f>X28*T28</f>
        <v>0</v>
      </c>
      <c r="Z28" s="77"/>
      <c r="AC28" s="90"/>
    </row>
    <row r="29" spans="1:29" ht="16.5" customHeight="1" x14ac:dyDescent="0.25">
      <c r="A29" s="16">
        <v>18</v>
      </c>
      <c r="B29" s="17" t="s">
        <v>192</v>
      </c>
      <c r="C29" s="16" t="s">
        <v>195</v>
      </c>
      <c r="D29" s="16" t="s">
        <v>21</v>
      </c>
      <c r="E29" s="78">
        <v>12</v>
      </c>
      <c r="F29" s="82">
        <v>0.38</v>
      </c>
      <c r="G29" s="79">
        <f t="shared" si="13"/>
        <v>4.5600000000000005</v>
      </c>
      <c r="H29" s="83"/>
      <c r="I29" s="18">
        <f t="shared" si="10"/>
        <v>0</v>
      </c>
      <c r="J29" s="37">
        <v>12.95</v>
      </c>
      <c r="K29" s="32">
        <f t="shared" si="11"/>
        <v>0</v>
      </c>
      <c r="L29" s="77"/>
      <c r="M29" s="16">
        <v>47</v>
      </c>
      <c r="N29" s="17" t="s">
        <v>126</v>
      </c>
      <c r="O29" s="16" t="s">
        <v>127</v>
      </c>
      <c r="P29" s="16" t="s">
        <v>124</v>
      </c>
      <c r="Q29" s="78">
        <v>30</v>
      </c>
      <c r="R29" s="80">
        <v>0.21429999999999999</v>
      </c>
      <c r="S29" s="79">
        <f>Q29*R29</f>
        <v>6.4289999999999994</v>
      </c>
      <c r="T29" s="92"/>
      <c r="U29" s="18">
        <f t="shared" si="0"/>
        <v>0</v>
      </c>
      <c r="V29" s="37">
        <v>4</v>
      </c>
      <c r="W29" s="32">
        <f>T29*V29</f>
        <v>0</v>
      </c>
      <c r="X29" s="55">
        <v>2.1870000000000001E-2</v>
      </c>
      <c r="Y29" s="32">
        <f>X29*T29</f>
        <v>0</v>
      </c>
      <c r="Z29" s="77"/>
      <c r="AC29" s="90"/>
    </row>
    <row r="30" spans="1:29" ht="16.5" customHeight="1" x14ac:dyDescent="0.25">
      <c r="A30" s="270" t="s">
        <v>111</v>
      </c>
      <c r="B30" s="271"/>
      <c r="C30" s="271"/>
      <c r="D30" s="271"/>
      <c r="E30" s="271"/>
      <c r="F30" s="271"/>
      <c r="G30" s="272"/>
      <c r="H30" s="20">
        <f>SUM(H25:H29)</f>
        <v>0</v>
      </c>
      <c r="I30" s="19">
        <f>SUM(I25:I29)</f>
        <v>0</v>
      </c>
      <c r="J30" s="33"/>
      <c r="K30" s="38">
        <f>SUM(K25:K29)</f>
        <v>0</v>
      </c>
      <c r="L30" s="77"/>
      <c r="M30" s="16">
        <v>48</v>
      </c>
      <c r="N30" s="17" t="s">
        <v>26</v>
      </c>
      <c r="O30" s="16" t="s">
        <v>128</v>
      </c>
      <c r="P30" s="16" t="s">
        <v>124</v>
      </c>
      <c r="Q30" s="78">
        <v>30</v>
      </c>
      <c r="R30" s="80">
        <v>0.21429999999999999</v>
      </c>
      <c r="S30" s="79">
        <f>Q30*R30</f>
        <v>6.4289999999999994</v>
      </c>
      <c r="T30" s="92"/>
      <c r="U30" s="18">
        <f t="shared" si="0"/>
        <v>0</v>
      </c>
      <c r="V30" s="37">
        <v>4</v>
      </c>
      <c r="W30" s="32">
        <f>T30*V30</f>
        <v>0</v>
      </c>
      <c r="X30" s="55">
        <v>2.1870000000000001E-2</v>
      </c>
      <c r="Y30" s="32">
        <f>X30*T30</f>
        <v>0</v>
      </c>
      <c r="Z30" s="77"/>
      <c r="AC30" s="90"/>
    </row>
    <row r="31" spans="1:29" ht="16.5" customHeight="1" x14ac:dyDescent="0.25">
      <c r="A31" s="283" t="s">
        <v>112</v>
      </c>
      <c r="B31" s="284"/>
      <c r="C31" s="284"/>
      <c r="D31" s="284"/>
      <c r="E31" s="284"/>
      <c r="F31" s="284"/>
      <c r="G31" s="285"/>
      <c r="H31" s="45">
        <f>H24+H30</f>
        <v>0</v>
      </c>
      <c r="I31" s="46">
        <f>I24+I30</f>
        <v>0</v>
      </c>
      <c r="J31" s="47"/>
      <c r="K31" s="48">
        <f>K24+K30</f>
        <v>0</v>
      </c>
      <c r="L31" s="77"/>
      <c r="M31" s="16">
        <v>49</v>
      </c>
      <c r="N31" s="17" t="s">
        <v>137</v>
      </c>
      <c r="O31" s="16" t="s">
        <v>131</v>
      </c>
      <c r="P31" s="16" t="s">
        <v>124</v>
      </c>
      <c r="Q31" s="78">
        <v>30</v>
      </c>
      <c r="R31" s="80">
        <v>0.21429999999999999</v>
      </c>
      <c r="S31" s="79">
        <f>Q31*R31</f>
        <v>6.4289999999999994</v>
      </c>
      <c r="T31" s="92"/>
      <c r="U31" s="18">
        <f t="shared" si="0"/>
        <v>0</v>
      </c>
      <c r="V31" s="37">
        <v>4</v>
      </c>
      <c r="W31" s="32">
        <f t="shared" ref="W31:W35" si="14">T31*V31</f>
        <v>0</v>
      </c>
      <c r="X31" s="55">
        <v>2.1870000000000001E-2</v>
      </c>
      <c r="Y31" s="32">
        <f t="shared" ref="Y31:Y35" si="15">X31*T31</f>
        <v>0</v>
      </c>
      <c r="Z31" s="77"/>
      <c r="AC31" s="90"/>
    </row>
    <row r="32" spans="1:29" s="8" customFormat="1" ht="16.5" customHeight="1" x14ac:dyDescent="0.25">
      <c r="A32" s="16">
        <v>19</v>
      </c>
      <c r="B32" s="17" t="s">
        <v>154</v>
      </c>
      <c r="C32" s="16" t="s">
        <v>155</v>
      </c>
      <c r="D32" s="16" t="s">
        <v>7</v>
      </c>
      <c r="E32" s="78">
        <v>20</v>
      </c>
      <c r="F32" s="79">
        <v>0.2</v>
      </c>
      <c r="G32" s="79">
        <f>E32*F32</f>
        <v>4</v>
      </c>
      <c r="H32" s="83"/>
      <c r="I32" s="18">
        <f t="shared" ref="I32:I34" si="16">G32*H32</f>
        <v>0</v>
      </c>
      <c r="J32" s="37">
        <v>10.93</v>
      </c>
      <c r="K32" s="32">
        <f t="shared" ref="K32:K34" si="17">H32*J32</f>
        <v>0</v>
      </c>
      <c r="L32" s="77"/>
      <c r="M32" s="16">
        <v>50</v>
      </c>
      <c r="N32" s="17" t="s">
        <v>138</v>
      </c>
      <c r="O32" s="16" t="s">
        <v>132</v>
      </c>
      <c r="P32" s="16" t="s">
        <v>124</v>
      </c>
      <c r="Q32" s="78">
        <v>30</v>
      </c>
      <c r="R32" s="80">
        <v>0.21429999999999999</v>
      </c>
      <c r="S32" s="79">
        <f>Q32*R32</f>
        <v>6.4289999999999994</v>
      </c>
      <c r="T32" s="92"/>
      <c r="U32" s="18">
        <f t="shared" si="0"/>
        <v>0</v>
      </c>
      <c r="V32" s="37">
        <v>4</v>
      </c>
      <c r="W32" s="32">
        <f t="shared" si="14"/>
        <v>0</v>
      </c>
      <c r="X32" s="55">
        <v>2.1870000000000001E-2</v>
      </c>
      <c r="Y32" s="32">
        <f t="shared" si="15"/>
        <v>0</v>
      </c>
      <c r="Z32" s="77"/>
      <c r="AC32" s="90"/>
    </row>
    <row r="33" spans="1:48" s="8" customFormat="1" ht="16.5" customHeight="1" x14ac:dyDescent="0.25">
      <c r="A33" s="16">
        <v>20</v>
      </c>
      <c r="B33" s="17" t="s">
        <v>156</v>
      </c>
      <c r="C33" s="16" t="s">
        <v>157</v>
      </c>
      <c r="D33" s="16" t="s">
        <v>7</v>
      </c>
      <c r="E33" s="78">
        <v>20</v>
      </c>
      <c r="F33" s="79">
        <v>0.2</v>
      </c>
      <c r="G33" s="79">
        <f t="shared" ref="G33:G34" si="18">E33*F33</f>
        <v>4</v>
      </c>
      <c r="H33" s="83"/>
      <c r="I33" s="18">
        <f t="shared" si="16"/>
        <v>0</v>
      </c>
      <c r="J33" s="37">
        <v>10.93</v>
      </c>
      <c r="K33" s="32">
        <f t="shared" si="17"/>
        <v>0</v>
      </c>
      <c r="L33" s="77"/>
      <c r="M33" s="16">
        <v>51</v>
      </c>
      <c r="N33" s="17" t="s">
        <v>198</v>
      </c>
      <c r="O33" s="16" t="s">
        <v>199</v>
      </c>
      <c r="P33" s="16" t="s">
        <v>148</v>
      </c>
      <c r="Q33" s="86">
        <v>24</v>
      </c>
      <c r="R33" s="80">
        <v>0.25</v>
      </c>
      <c r="S33" s="79">
        <f t="shared" ref="S33:S52" si="19">Q33*R33</f>
        <v>6</v>
      </c>
      <c r="T33" s="92">
        <v>30</v>
      </c>
      <c r="U33" s="18">
        <f t="shared" si="0"/>
        <v>180</v>
      </c>
      <c r="V33" s="37">
        <v>3.8</v>
      </c>
      <c r="W33" s="32">
        <f t="shared" si="14"/>
        <v>114</v>
      </c>
      <c r="X33" s="55">
        <v>3.0599999999999999E-2</v>
      </c>
      <c r="Y33" s="32">
        <f t="shared" si="15"/>
        <v>0.91799999999999993</v>
      </c>
      <c r="Z33" s="87"/>
      <c r="AC33" s="90"/>
    </row>
    <row r="34" spans="1:48" s="8" customFormat="1" ht="16.5" customHeight="1" x14ac:dyDescent="0.25">
      <c r="A34" s="16">
        <v>21</v>
      </c>
      <c r="B34" s="17" t="s">
        <v>158</v>
      </c>
      <c r="C34" s="16" t="s">
        <v>159</v>
      </c>
      <c r="D34" s="16" t="s">
        <v>7</v>
      </c>
      <c r="E34" s="78">
        <v>20</v>
      </c>
      <c r="F34" s="79">
        <v>0.2</v>
      </c>
      <c r="G34" s="79">
        <f t="shared" si="18"/>
        <v>4</v>
      </c>
      <c r="H34" s="83"/>
      <c r="I34" s="18">
        <f t="shared" si="16"/>
        <v>0</v>
      </c>
      <c r="J34" s="37">
        <v>10.93</v>
      </c>
      <c r="K34" s="32">
        <f t="shared" si="17"/>
        <v>0</v>
      </c>
      <c r="L34" s="77"/>
      <c r="M34" s="16">
        <v>52</v>
      </c>
      <c r="N34" s="17" t="s">
        <v>200</v>
      </c>
      <c r="O34" s="16" t="s">
        <v>201</v>
      </c>
      <c r="P34" s="16" t="s">
        <v>148</v>
      </c>
      <c r="Q34" s="86">
        <v>24</v>
      </c>
      <c r="R34" s="80">
        <v>0.25</v>
      </c>
      <c r="S34" s="79">
        <f t="shared" si="19"/>
        <v>6</v>
      </c>
      <c r="T34" s="92">
        <v>50</v>
      </c>
      <c r="U34" s="18">
        <f t="shared" si="0"/>
        <v>300</v>
      </c>
      <c r="V34" s="37">
        <v>3.8</v>
      </c>
      <c r="W34" s="32">
        <f t="shared" si="14"/>
        <v>190</v>
      </c>
      <c r="X34" s="55">
        <v>3.0599999999999999E-2</v>
      </c>
      <c r="Y34" s="32">
        <f t="shared" si="15"/>
        <v>1.53</v>
      </c>
      <c r="Z34" s="87"/>
      <c r="AC34" s="90"/>
    </row>
    <row r="35" spans="1:48" ht="16.5" customHeight="1" x14ac:dyDescent="0.25">
      <c r="A35" s="270" t="s">
        <v>69</v>
      </c>
      <c r="B35" s="271"/>
      <c r="C35" s="271"/>
      <c r="D35" s="271"/>
      <c r="E35" s="271"/>
      <c r="F35" s="271"/>
      <c r="G35" s="272"/>
      <c r="H35" s="20">
        <f>SUM(H32:H34)</f>
        <v>0</v>
      </c>
      <c r="I35" s="18">
        <f>SUM(I32:I34)</f>
        <v>0</v>
      </c>
      <c r="J35" s="33"/>
      <c r="K35" s="38">
        <f>SUM(K32:K34)</f>
        <v>0</v>
      </c>
      <c r="L35" s="77"/>
      <c r="M35" s="16">
        <v>53</v>
      </c>
      <c r="N35" s="17" t="s">
        <v>202</v>
      </c>
      <c r="O35" s="16" t="s">
        <v>203</v>
      </c>
      <c r="P35" s="16" t="s">
        <v>148</v>
      </c>
      <c r="Q35" s="86">
        <v>24</v>
      </c>
      <c r="R35" s="80">
        <v>0.25</v>
      </c>
      <c r="S35" s="79">
        <f t="shared" si="19"/>
        <v>6</v>
      </c>
      <c r="T35" s="92">
        <v>50</v>
      </c>
      <c r="U35" s="18">
        <f t="shared" si="0"/>
        <v>300</v>
      </c>
      <c r="V35" s="37">
        <v>3.8</v>
      </c>
      <c r="W35" s="32">
        <f t="shared" si="14"/>
        <v>190</v>
      </c>
      <c r="X35" s="55">
        <v>3.0599999999999999E-2</v>
      </c>
      <c r="Y35" s="32">
        <f t="shared" si="15"/>
        <v>1.53</v>
      </c>
      <c r="Z35" s="87"/>
      <c r="AC35" s="90"/>
      <c r="AU35" s="8"/>
      <c r="AV35" s="8"/>
    </row>
    <row r="36" spans="1:48" ht="16.5" customHeight="1" x14ac:dyDescent="0.25">
      <c r="A36" s="16">
        <v>22</v>
      </c>
      <c r="B36" s="17" t="s">
        <v>154</v>
      </c>
      <c r="C36" s="16" t="s">
        <v>160</v>
      </c>
      <c r="D36" s="16" t="s">
        <v>21</v>
      </c>
      <c r="E36" s="78">
        <v>12</v>
      </c>
      <c r="F36" s="79">
        <v>0.4</v>
      </c>
      <c r="G36" s="79">
        <f>E36*F36</f>
        <v>4.8000000000000007</v>
      </c>
      <c r="H36" s="83"/>
      <c r="I36" s="18">
        <f t="shared" ref="I36:I38" si="20">G36*H36</f>
        <v>0</v>
      </c>
      <c r="J36" s="37">
        <v>12.95</v>
      </c>
      <c r="K36" s="32">
        <f t="shared" ref="K36:K38" si="21">H36*J36</f>
        <v>0</v>
      </c>
      <c r="L36" s="77"/>
      <c r="M36" s="16">
        <v>54</v>
      </c>
      <c r="N36" s="17" t="s">
        <v>53</v>
      </c>
      <c r="O36" s="16" t="s">
        <v>54</v>
      </c>
      <c r="P36" s="16" t="s">
        <v>55</v>
      </c>
      <c r="Q36" s="78">
        <v>20</v>
      </c>
      <c r="R36" s="81">
        <v>0.28599999999999998</v>
      </c>
      <c r="S36" s="79">
        <f t="shared" si="19"/>
        <v>5.72</v>
      </c>
      <c r="T36" s="92"/>
      <c r="U36" s="18">
        <f t="shared" si="0"/>
        <v>0</v>
      </c>
      <c r="V36" s="37">
        <v>6</v>
      </c>
      <c r="W36" s="32">
        <f>T36*V36</f>
        <v>0</v>
      </c>
      <c r="X36" s="55">
        <v>3.0110000000000001E-2</v>
      </c>
      <c r="Y36" s="32">
        <f>X36*T36</f>
        <v>0</v>
      </c>
      <c r="Z36" s="77"/>
      <c r="AC36" s="90"/>
    </row>
    <row r="37" spans="1:48" ht="16.5" customHeight="1" x14ac:dyDescent="0.25">
      <c r="A37" s="16">
        <v>23</v>
      </c>
      <c r="B37" s="17" t="s">
        <v>156</v>
      </c>
      <c r="C37" s="16" t="s">
        <v>161</v>
      </c>
      <c r="D37" s="16" t="s">
        <v>21</v>
      </c>
      <c r="E37" s="78">
        <v>12</v>
      </c>
      <c r="F37" s="79">
        <v>0.4</v>
      </c>
      <c r="G37" s="79">
        <f t="shared" ref="G37:G38" si="22">E37*F37</f>
        <v>4.8000000000000007</v>
      </c>
      <c r="H37" s="83"/>
      <c r="I37" s="18">
        <f t="shared" si="20"/>
        <v>0</v>
      </c>
      <c r="J37" s="37">
        <v>12.95</v>
      </c>
      <c r="K37" s="32">
        <f t="shared" si="21"/>
        <v>0</v>
      </c>
      <c r="L37" s="77"/>
      <c r="M37" s="16">
        <v>55</v>
      </c>
      <c r="N37" s="17" t="s">
        <v>56</v>
      </c>
      <c r="O37" s="16" t="s">
        <v>86</v>
      </c>
      <c r="P37" s="16" t="s">
        <v>57</v>
      </c>
      <c r="Q37" s="78">
        <v>300</v>
      </c>
      <c r="R37" s="80">
        <v>0.01</v>
      </c>
      <c r="S37" s="79">
        <f t="shared" si="19"/>
        <v>3</v>
      </c>
      <c r="T37" s="92">
        <v>50</v>
      </c>
      <c r="U37" s="18">
        <f t="shared" si="0"/>
        <v>150</v>
      </c>
      <c r="V37" s="37">
        <v>4.2</v>
      </c>
      <c r="W37" s="32">
        <f>T37*V37</f>
        <v>210</v>
      </c>
      <c r="X37" s="55">
        <v>1.8149999999999999E-2</v>
      </c>
      <c r="Y37" s="32">
        <f>X37*T37</f>
        <v>0.90749999999999997</v>
      </c>
      <c r="Z37" s="77"/>
      <c r="AC37" s="90"/>
    </row>
    <row r="38" spans="1:48" ht="16.5" customHeight="1" x14ac:dyDescent="0.25">
      <c r="A38" s="16">
        <v>24</v>
      </c>
      <c r="B38" s="17" t="s">
        <v>158</v>
      </c>
      <c r="C38" s="16" t="s">
        <v>162</v>
      </c>
      <c r="D38" s="16" t="s">
        <v>21</v>
      </c>
      <c r="E38" s="78">
        <v>12</v>
      </c>
      <c r="F38" s="79">
        <v>0.4</v>
      </c>
      <c r="G38" s="79">
        <f t="shared" si="22"/>
        <v>4.8000000000000007</v>
      </c>
      <c r="H38" s="83"/>
      <c r="I38" s="18">
        <f t="shared" si="20"/>
        <v>0</v>
      </c>
      <c r="J38" s="37">
        <v>12.95</v>
      </c>
      <c r="K38" s="32">
        <f t="shared" si="21"/>
        <v>0</v>
      </c>
      <c r="L38" s="77"/>
      <c r="M38" s="16">
        <v>56</v>
      </c>
      <c r="N38" s="17" t="s">
        <v>58</v>
      </c>
      <c r="O38" s="16" t="s">
        <v>90</v>
      </c>
      <c r="P38" s="16" t="s">
        <v>57</v>
      </c>
      <c r="Q38" s="78">
        <v>300</v>
      </c>
      <c r="R38" s="80">
        <v>0.01</v>
      </c>
      <c r="S38" s="79">
        <f t="shared" si="19"/>
        <v>3</v>
      </c>
      <c r="T38" s="92"/>
      <c r="U38" s="18">
        <f t="shared" si="0"/>
        <v>0</v>
      </c>
      <c r="V38" s="37">
        <v>4.2</v>
      </c>
      <c r="W38" s="32">
        <f>T38*V38</f>
        <v>0</v>
      </c>
      <c r="X38" s="55">
        <v>1.8149999999999999E-2</v>
      </c>
      <c r="Y38" s="32">
        <f>X38*T38</f>
        <v>0</v>
      </c>
      <c r="Z38" s="77"/>
      <c r="AC38" s="90"/>
    </row>
    <row r="39" spans="1:48" ht="16.5" customHeight="1" x14ac:dyDescent="0.25">
      <c r="A39" s="270" t="s">
        <v>111</v>
      </c>
      <c r="B39" s="271"/>
      <c r="C39" s="271"/>
      <c r="D39" s="271"/>
      <c r="E39" s="271"/>
      <c r="F39" s="271"/>
      <c r="G39" s="272"/>
      <c r="H39" s="20">
        <f>SUM(H36:H38)</f>
        <v>0</v>
      </c>
      <c r="I39" s="19">
        <f>SUM(I36:I38)</f>
        <v>0</v>
      </c>
      <c r="J39" s="33"/>
      <c r="K39" s="38">
        <f>SUM(K36:K38)</f>
        <v>0</v>
      </c>
      <c r="L39" s="77"/>
      <c r="M39" s="16">
        <v>57</v>
      </c>
      <c r="N39" s="17" t="s">
        <v>59</v>
      </c>
      <c r="O39" s="16" t="s">
        <v>88</v>
      </c>
      <c r="P39" s="16" t="s">
        <v>60</v>
      </c>
      <c r="Q39" s="78">
        <v>300</v>
      </c>
      <c r="R39" s="80">
        <v>0.01</v>
      </c>
      <c r="S39" s="79">
        <f t="shared" si="19"/>
        <v>3</v>
      </c>
      <c r="T39" s="92"/>
      <c r="U39" s="18">
        <f t="shared" si="0"/>
        <v>0</v>
      </c>
      <c r="V39" s="37">
        <v>3.6</v>
      </c>
      <c r="W39" s="32">
        <f t="shared" ref="W39" si="23">T39*V39</f>
        <v>0</v>
      </c>
      <c r="X39" s="55">
        <v>1.8149999999999999E-2</v>
      </c>
      <c r="Y39" s="32">
        <f t="shared" ref="Y39" si="24">X39*T39</f>
        <v>0</v>
      </c>
      <c r="Z39" s="77"/>
      <c r="AC39" s="90"/>
    </row>
    <row r="40" spans="1:48" ht="16.5" customHeight="1" x14ac:dyDescent="0.25">
      <c r="A40" s="286" t="s">
        <v>163</v>
      </c>
      <c r="B40" s="287"/>
      <c r="C40" s="287"/>
      <c r="D40" s="287"/>
      <c r="E40" s="287"/>
      <c r="F40" s="287"/>
      <c r="G40" s="288"/>
      <c r="H40" s="57">
        <f>H35+H39</f>
        <v>0</v>
      </c>
      <c r="I40" s="58">
        <f>I35+I39</f>
        <v>0</v>
      </c>
      <c r="J40" s="59"/>
      <c r="K40" s="60">
        <f>K35+K39</f>
        <v>0</v>
      </c>
      <c r="L40" s="77"/>
      <c r="M40" s="16">
        <v>58</v>
      </c>
      <c r="N40" s="17" t="s">
        <v>61</v>
      </c>
      <c r="O40" s="16" t="s">
        <v>87</v>
      </c>
      <c r="P40" s="16" t="s">
        <v>60</v>
      </c>
      <c r="Q40" s="78">
        <v>300</v>
      </c>
      <c r="R40" s="81">
        <v>0.01</v>
      </c>
      <c r="S40" s="79">
        <f t="shared" si="19"/>
        <v>3</v>
      </c>
      <c r="T40" s="92"/>
      <c r="U40" s="18">
        <f t="shared" si="0"/>
        <v>0</v>
      </c>
      <c r="V40" s="37">
        <v>3.6</v>
      </c>
      <c r="W40" s="32">
        <f>T40*V40</f>
        <v>0</v>
      </c>
      <c r="X40" s="55">
        <v>1.8149999999999999E-2</v>
      </c>
      <c r="Y40" s="32">
        <f>X40*T40</f>
        <v>0</v>
      </c>
      <c r="Z40" s="77"/>
      <c r="AC40" s="90"/>
    </row>
    <row r="41" spans="1:48" ht="16.5" customHeight="1" x14ac:dyDescent="0.25">
      <c r="A41" s="16">
        <v>25</v>
      </c>
      <c r="B41" s="17" t="s">
        <v>19</v>
      </c>
      <c r="C41" s="16" t="s">
        <v>20</v>
      </c>
      <c r="D41" s="16" t="s">
        <v>7</v>
      </c>
      <c r="E41" s="78">
        <v>12</v>
      </c>
      <c r="F41" s="82">
        <v>0.1</v>
      </c>
      <c r="G41" s="79">
        <f>E41*F41</f>
        <v>1.2000000000000002</v>
      </c>
      <c r="H41" s="83"/>
      <c r="I41" s="18">
        <f t="shared" ref="I41:I43" si="25">G41*H41</f>
        <v>0</v>
      </c>
      <c r="J41" s="37">
        <v>6.48</v>
      </c>
      <c r="K41" s="32">
        <f t="shared" ref="K41:K43" si="26">H41*J41</f>
        <v>0</v>
      </c>
      <c r="L41" s="77"/>
      <c r="M41" s="16">
        <v>59</v>
      </c>
      <c r="N41" s="17" t="s">
        <v>164</v>
      </c>
      <c r="O41" s="16" t="s">
        <v>165</v>
      </c>
      <c r="P41" s="16" t="s">
        <v>166</v>
      </c>
      <c r="Q41" s="78">
        <v>5</v>
      </c>
      <c r="R41" s="80">
        <v>0.55959999999999999</v>
      </c>
      <c r="S41" s="79">
        <f>Q41*R41</f>
        <v>2.798</v>
      </c>
      <c r="T41" s="92"/>
      <c r="U41" s="18">
        <f t="shared" si="0"/>
        <v>0</v>
      </c>
      <c r="V41" s="37">
        <v>5.5</v>
      </c>
      <c r="W41" s="32">
        <f>T41*V41</f>
        <v>0</v>
      </c>
      <c r="X41" s="55">
        <v>2.5159999999999998E-2</v>
      </c>
      <c r="Y41" s="32">
        <f t="shared" ref="Y41:Y58" si="27">X41*T41</f>
        <v>0</v>
      </c>
      <c r="Z41" s="77"/>
    </row>
    <row r="42" spans="1:48" ht="16.5" customHeight="1" x14ac:dyDescent="0.25">
      <c r="A42" s="16">
        <v>26</v>
      </c>
      <c r="B42" s="17" t="s">
        <v>19</v>
      </c>
      <c r="C42" s="16" t="s">
        <v>63</v>
      </c>
      <c r="D42" s="16" t="s">
        <v>21</v>
      </c>
      <c r="E42" s="78">
        <v>12</v>
      </c>
      <c r="F42" s="82">
        <v>0.14000000000000001</v>
      </c>
      <c r="G42" s="79">
        <f t="shared" ref="G42:G43" si="28">E42*F42</f>
        <v>1.6800000000000002</v>
      </c>
      <c r="H42" s="83"/>
      <c r="I42" s="18">
        <f t="shared" si="25"/>
        <v>0</v>
      </c>
      <c r="J42" s="37">
        <v>12.75</v>
      </c>
      <c r="K42" s="32">
        <f t="shared" si="26"/>
        <v>0</v>
      </c>
      <c r="L42" s="77"/>
      <c r="M42" s="16">
        <v>60</v>
      </c>
      <c r="N42" s="17" t="s">
        <v>167</v>
      </c>
      <c r="O42" s="16" t="s">
        <v>168</v>
      </c>
      <c r="P42" s="16" t="s">
        <v>166</v>
      </c>
      <c r="Q42" s="78">
        <v>5</v>
      </c>
      <c r="R42" s="80">
        <v>0.55959999999999999</v>
      </c>
      <c r="S42" s="79">
        <f t="shared" si="19"/>
        <v>2.798</v>
      </c>
      <c r="T42" s="92"/>
      <c r="U42" s="18">
        <f t="shared" si="0"/>
        <v>0</v>
      </c>
      <c r="V42" s="37">
        <v>5.5</v>
      </c>
      <c r="W42" s="32">
        <f t="shared" ref="W42:W44" si="29">T42*V42</f>
        <v>0</v>
      </c>
      <c r="X42" s="55">
        <v>2.5159999999999998E-2</v>
      </c>
      <c r="Y42" s="32">
        <f t="shared" si="27"/>
        <v>0</v>
      </c>
      <c r="Z42" s="77"/>
    </row>
    <row r="43" spans="1:48" ht="16.5" customHeight="1" x14ac:dyDescent="0.25">
      <c r="A43" s="16">
        <v>27</v>
      </c>
      <c r="B43" s="17" t="s">
        <v>19</v>
      </c>
      <c r="C43" s="16" t="s">
        <v>62</v>
      </c>
      <c r="D43" s="16" t="s">
        <v>22</v>
      </c>
      <c r="E43" s="78">
        <v>6</v>
      </c>
      <c r="F43" s="82">
        <v>0.15</v>
      </c>
      <c r="G43" s="79">
        <f t="shared" si="28"/>
        <v>0.89999999999999991</v>
      </c>
      <c r="H43" s="83"/>
      <c r="I43" s="18">
        <f t="shared" si="25"/>
        <v>0</v>
      </c>
      <c r="J43" s="37">
        <v>9.34</v>
      </c>
      <c r="K43" s="32">
        <f t="shared" si="26"/>
        <v>0</v>
      </c>
      <c r="L43" s="77"/>
      <c r="M43" s="16">
        <v>61</v>
      </c>
      <c r="N43" s="17" t="s">
        <v>169</v>
      </c>
      <c r="O43" s="16" t="s">
        <v>170</v>
      </c>
      <c r="P43" s="16" t="s">
        <v>166</v>
      </c>
      <c r="Q43" s="78">
        <v>5</v>
      </c>
      <c r="R43" s="80">
        <v>0.55959999999999999</v>
      </c>
      <c r="S43" s="79">
        <f t="shared" si="19"/>
        <v>2.798</v>
      </c>
      <c r="T43" s="92"/>
      <c r="U43" s="18">
        <f t="shared" si="0"/>
        <v>0</v>
      </c>
      <c r="V43" s="37">
        <v>5.5</v>
      </c>
      <c r="W43" s="32">
        <f t="shared" si="29"/>
        <v>0</v>
      </c>
      <c r="X43" s="55">
        <v>2.5159999999999998E-2</v>
      </c>
      <c r="Y43" s="32">
        <f t="shared" si="27"/>
        <v>0</v>
      </c>
      <c r="Z43" s="77"/>
    </row>
    <row r="44" spans="1:48" ht="16.5" customHeight="1" x14ac:dyDescent="0.25">
      <c r="A44" s="270" t="s">
        <v>114</v>
      </c>
      <c r="B44" s="271"/>
      <c r="C44" s="271"/>
      <c r="D44" s="271"/>
      <c r="E44" s="271"/>
      <c r="F44" s="271"/>
      <c r="G44" s="272"/>
      <c r="H44" s="20">
        <f>SUM(H41:H43)</f>
        <v>0</v>
      </c>
      <c r="I44" s="19">
        <f>SUM(I41:I43)</f>
        <v>0</v>
      </c>
      <c r="J44" s="33"/>
      <c r="K44" s="38">
        <f>SUM(K41:K43)</f>
        <v>0</v>
      </c>
      <c r="L44" s="77"/>
      <c r="M44" s="16">
        <v>62</v>
      </c>
      <c r="N44" s="17" t="s">
        <v>171</v>
      </c>
      <c r="O44" s="16" t="s">
        <v>172</v>
      </c>
      <c r="P44" s="16" t="s">
        <v>166</v>
      </c>
      <c r="Q44" s="78">
        <v>5</v>
      </c>
      <c r="R44" s="80">
        <v>0.57140000000000002</v>
      </c>
      <c r="S44" s="79">
        <f t="shared" si="19"/>
        <v>2.8570000000000002</v>
      </c>
      <c r="T44" s="92"/>
      <c r="U44" s="18">
        <f t="shared" si="0"/>
        <v>0</v>
      </c>
      <c r="V44" s="37">
        <v>5.5</v>
      </c>
      <c r="W44" s="32">
        <f t="shared" si="29"/>
        <v>0</v>
      </c>
      <c r="X44" s="55">
        <v>2.5159999999999998E-2</v>
      </c>
      <c r="Y44" s="32">
        <f t="shared" si="27"/>
        <v>0</v>
      </c>
      <c r="Z44" s="77"/>
    </row>
    <row r="45" spans="1:48" ht="16.5" customHeight="1" x14ac:dyDescent="0.25">
      <c r="A45" s="16">
        <v>28</v>
      </c>
      <c r="B45" s="17" t="s">
        <v>115</v>
      </c>
      <c r="C45" s="16" t="s">
        <v>116</v>
      </c>
      <c r="D45" s="16" t="s">
        <v>7</v>
      </c>
      <c r="E45" s="78">
        <v>12</v>
      </c>
      <c r="F45" s="82">
        <v>0.1</v>
      </c>
      <c r="G45" s="79">
        <f>E45*F45</f>
        <v>1.2000000000000002</v>
      </c>
      <c r="H45" s="83"/>
      <c r="I45" s="18">
        <f t="shared" ref="I45:I46" si="30">G45*H45</f>
        <v>0</v>
      </c>
      <c r="J45" s="37">
        <v>6.48</v>
      </c>
      <c r="K45" s="32">
        <f>H45*J45</f>
        <v>0</v>
      </c>
      <c r="L45" s="77"/>
      <c r="M45" s="16">
        <v>63</v>
      </c>
      <c r="N45" s="17" t="s">
        <v>173</v>
      </c>
      <c r="O45" s="16" t="s">
        <v>174</v>
      </c>
      <c r="P45" s="16" t="s">
        <v>175</v>
      </c>
      <c r="Q45" s="78">
        <v>6</v>
      </c>
      <c r="R45" s="80">
        <v>1</v>
      </c>
      <c r="S45" s="79">
        <f t="shared" si="19"/>
        <v>6</v>
      </c>
      <c r="T45" s="92"/>
      <c r="U45" s="18">
        <f t="shared" si="0"/>
        <v>0</v>
      </c>
      <c r="V45" s="37">
        <v>6.5</v>
      </c>
      <c r="W45" s="32">
        <f>T45*V45</f>
        <v>0</v>
      </c>
      <c r="X45" s="55"/>
      <c r="Y45" s="32">
        <f t="shared" si="27"/>
        <v>0</v>
      </c>
      <c r="Z45" s="77"/>
    </row>
    <row r="46" spans="1:48" ht="16.5" customHeight="1" x14ac:dyDescent="0.25">
      <c r="A46" s="16">
        <v>29</v>
      </c>
      <c r="B46" s="17" t="s">
        <v>115</v>
      </c>
      <c r="C46" s="16" t="s">
        <v>117</v>
      </c>
      <c r="D46" s="16" t="s">
        <v>21</v>
      </c>
      <c r="E46" s="78">
        <v>12</v>
      </c>
      <c r="F46" s="82">
        <v>0.14000000000000001</v>
      </c>
      <c r="G46" s="79">
        <f>E46*F46</f>
        <v>1.6800000000000002</v>
      </c>
      <c r="H46" s="83"/>
      <c r="I46" s="18">
        <f t="shared" si="30"/>
        <v>0</v>
      </c>
      <c r="J46" s="37">
        <v>12.75</v>
      </c>
      <c r="K46" s="32">
        <f t="shared" ref="K46" si="31">H46*J46</f>
        <v>0</v>
      </c>
      <c r="L46" s="77"/>
      <c r="M46" s="16">
        <v>64</v>
      </c>
      <c r="N46" s="17" t="s">
        <v>176</v>
      </c>
      <c r="O46" s="16" t="s">
        <v>177</v>
      </c>
      <c r="P46" s="16" t="s">
        <v>175</v>
      </c>
      <c r="Q46" s="78">
        <v>6</v>
      </c>
      <c r="R46" s="80">
        <v>1</v>
      </c>
      <c r="S46" s="79">
        <f t="shared" si="19"/>
        <v>6</v>
      </c>
      <c r="T46" s="92"/>
      <c r="U46" s="18">
        <f t="shared" si="0"/>
        <v>0</v>
      </c>
      <c r="V46" s="37">
        <v>6.5</v>
      </c>
      <c r="W46" s="32">
        <f t="shared" ref="W46:W48" si="32">T46*V46</f>
        <v>0</v>
      </c>
      <c r="X46" s="55"/>
      <c r="Y46" s="32">
        <f t="shared" si="27"/>
        <v>0</v>
      </c>
      <c r="Z46" s="77"/>
    </row>
    <row r="47" spans="1:48" ht="16.5" customHeight="1" x14ac:dyDescent="0.25">
      <c r="A47" s="270" t="s">
        <v>118</v>
      </c>
      <c r="B47" s="271"/>
      <c r="C47" s="271"/>
      <c r="D47" s="271"/>
      <c r="E47" s="271"/>
      <c r="F47" s="271"/>
      <c r="G47" s="272"/>
      <c r="H47" s="20">
        <f>SUM(H45:H46)</f>
        <v>0</v>
      </c>
      <c r="I47" s="19">
        <f>SUM(I45:I46)</f>
        <v>0</v>
      </c>
      <c r="J47" s="33"/>
      <c r="K47" s="38">
        <f>SUM(K45:K46)</f>
        <v>0</v>
      </c>
      <c r="L47" s="77"/>
      <c r="M47" s="16">
        <v>65</v>
      </c>
      <c r="N47" s="17" t="s">
        <v>178</v>
      </c>
      <c r="O47" s="16" t="s">
        <v>179</v>
      </c>
      <c r="P47" s="16" t="s">
        <v>175</v>
      </c>
      <c r="Q47" s="78">
        <v>6</v>
      </c>
      <c r="R47" s="80">
        <v>1</v>
      </c>
      <c r="S47" s="79">
        <f t="shared" si="19"/>
        <v>6</v>
      </c>
      <c r="T47" s="92"/>
      <c r="U47" s="18">
        <f t="shared" si="0"/>
        <v>0</v>
      </c>
      <c r="V47" s="37">
        <v>6.5</v>
      </c>
      <c r="W47" s="32">
        <f t="shared" si="32"/>
        <v>0</v>
      </c>
      <c r="X47" s="55"/>
      <c r="Y47" s="32">
        <f t="shared" si="27"/>
        <v>0</v>
      </c>
      <c r="Z47" s="77"/>
    </row>
    <row r="48" spans="1:48" ht="16.5" customHeight="1" x14ac:dyDescent="0.25">
      <c r="A48" s="273" t="s">
        <v>77</v>
      </c>
      <c r="B48" s="274"/>
      <c r="C48" s="274"/>
      <c r="D48" s="274"/>
      <c r="E48" s="274"/>
      <c r="F48" s="274"/>
      <c r="G48" s="275"/>
      <c r="H48" s="61">
        <f>H18+H31+H40+H44+H47</f>
        <v>0</v>
      </c>
      <c r="I48" s="62">
        <f>I18+I31+I40+I44+I47</f>
        <v>0</v>
      </c>
      <c r="J48" s="52"/>
      <c r="K48" s="63">
        <f>K18+K31+K40+K44+K47</f>
        <v>0</v>
      </c>
      <c r="L48" s="77"/>
      <c r="M48" s="16">
        <v>66</v>
      </c>
      <c r="N48" s="17" t="s">
        <v>180</v>
      </c>
      <c r="O48" s="16" t="s">
        <v>181</v>
      </c>
      <c r="P48" s="16" t="s">
        <v>175</v>
      </c>
      <c r="Q48" s="78">
        <v>6</v>
      </c>
      <c r="R48" s="80">
        <v>1.0286</v>
      </c>
      <c r="S48" s="79">
        <f t="shared" si="19"/>
        <v>6.1715999999999998</v>
      </c>
      <c r="T48" s="92"/>
      <c r="U48" s="18">
        <f t="shared" si="0"/>
        <v>0</v>
      </c>
      <c r="V48" s="37">
        <v>6.5</v>
      </c>
      <c r="W48" s="32">
        <f t="shared" si="32"/>
        <v>0</v>
      </c>
      <c r="X48" s="55"/>
      <c r="Y48" s="32">
        <f t="shared" si="27"/>
        <v>0</v>
      </c>
      <c r="Z48" s="77"/>
    </row>
    <row r="49" spans="1:48" ht="16.5" customHeight="1" x14ac:dyDescent="0.25">
      <c r="A49" s="77"/>
      <c r="B49" s="77"/>
      <c r="C49" s="77"/>
      <c r="D49" s="77"/>
      <c r="E49" s="77"/>
      <c r="F49" s="84"/>
      <c r="G49" s="84"/>
      <c r="H49" s="77"/>
      <c r="I49" s="77"/>
      <c r="J49" s="52"/>
      <c r="K49" s="53"/>
      <c r="L49" s="77"/>
      <c r="M49" s="16">
        <v>67</v>
      </c>
      <c r="N49" s="17" t="s">
        <v>164</v>
      </c>
      <c r="O49" s="16" t="s">
        <v>182</v>
      </c>
      <c r="P49" s="16" t="s">
        <v>183</v>
      </c>
      <c r="Q49" s="78">
        <v>10</v>
      </c>
      <c r="R49" s="80">
        <v>0.55000000000000004</v>
      </c>
      <c r="S49" s="79">
        <f t="shared" si="19"/>
        <v>5.5</v>
      </c>
      <c r="T49" s="92"/>
      <c r="U49" s="18">
        <f t="shared" si="0"/>
        <v>0</v>
      </c>
      <c r="V49" s="37">
        <v>10.5</v>
      </c>
      <c r="W49" s="32">
        <f>T49*V49</f>
        <v>0</v>
      </c>
      <c r="X49" s="55"/>
      <c r="Y49" s="32">
        <f t="shared" si="27"/>
        <v>0</v>
      </c>
      <c r="Z49" s="77"/>
    </row>
    <row r="50" spans="1:48" ht="16.5" customHeight="1" x14ac:dyDescent="0.25">
      <c r="A50" s="77"/>
      <c r="B50" s="77"/>
      <c r="C50" s="77"/>
      <c r="D50" s="77"/>
      <c r="E50" s="77"/>
      <c r="F50" s="84"/>
      <c r="G50" s="84"/>
      <c r="H50" s="77"/>
      <c r="I50" s="77"/>
      <c r="J50" s="52"/>
      <c r="K50" s="53"/>
      <c r="L50" s="77"/>
      <c r="M50" s="16">
        <v>68</v>
      </c>
      <c r="N50" s="17" t="s">
        <v>167</v>
      </c>
      <c r="O50" s="16" t="s">
        <v>184</v>
      </c>
      <c r="P50" s="16" t="s">
        <v>183</v>
      </c>
      <c r="Q50" s="78">
        <v>10</v>
      </c>
      <c r="R50" s="80">
        <v>0.55000000000000004</v>
      </c>
      <c r="S50" s="79">
        <f t="shared" si="19"/>
        <v>5.5</v>
      </c>
      <c r="T50" s="92"/>
      <c r="U50" s="18">
        <f t="shared" si="0"/>
        <v>0</v>
      </c>
      <c r="V50" s="37">
        <v>10.5</v>
      </c>
      <c r="W50" s="32">
        <f t="shared" ref="W50:W58" si="33">T50*V50</f>
        <v>0</v>
      </c>
      <c r="X50" s="55"/>
      <c r="Y50" s="32">
        <f t="shared" si="27"/>
        <v>0</v>
      </c>
      <c r="Z50" s="77"/>
    </row>
    <row r="51" spans="1:48" ht="16.5" customHeight="1" x14ac:dyDescent="0.25">
      <c r="A51" s="77"/>
      <c r="B51" s="77"/>
      <c r="C51" s="77"/>
      <c r="D51" s="77"/>
      <c r="E51" s="77"/>
      <c r="F51" s="84"/>
      <c r="G51" s="84"/>
      <c r="H51" s="77"/>
      <c r="I51" s="77"/>
      <c r="J51" s="52"/>
      <c r="K51" s="53"/>
      <c r="L51" s="77"/>
      <c r="M51" s="16">
        <v>69</v>
      </c>
      <c r="N51" s="17" t="s">
        <v>169</v>
      </c>
      <c r="O51" s="16" t="s">
        <v>185</v>
      </c>
      <c r="P51" s="16" t="s">
        <v>183</v>
      </c>
      <c r="Q51" s="78">
        <v>10</v>
      </c>
      <c r="R51" s="80">
        <v>0.55000000000000004</v>
      </c>
      <c r="S51" s="79">
        <f t="shared" si="19"/>
        <v>5.5</v>
      </c>
      <c r="T51" s="92"/>
      <c r="U51" s="18">
        <f t="shared" si="0"/>
        <v>0</v>
      </c>
      <c r="V51" s="37">
        <v>10.5</v>
      </c>
      <c r="W51" s="32">
        <f t="shared" si="33"/>
        <v>0</v>
      </c>
      <c r="X51" s="55"/>
      <c r="Y51" s="32">
        <f t="shared" si="27"/>
        <v>0</v>
      </c>
      <c r="Z51" s="8"/>
    </row>
    <row r="52" spans="1:48" ht="16.5" customHeight="1" x14ac:dyDescent="0.25">
      <c r="A52" s="73"/>
      <c r="B52" s="73"/>
      <c r="C52" s="73"/>
      <c r="D52" s="73"/>
      <c r="E52" s="73"/>
      <c r="F52" s="75"/>
      <c r="G52" s="75"/>
      <c r="H52" s="73"/>
      <c r="I52" s="73"/>
      <c r="J52" s="52"/>
      <c r="K52" s="53"/>
      <c r="L52" s="73"/>
      <c r="M52" s="16">
        <v>70</v>
      </c>
      <c r="N52" s="17" t="s">
        <v>171</v>
      </c>
      <c r="O52" s="16" t="s">
        <v>186</v>
      </c>
      <c r="P52" s="16" t="s">
        <v>183</v>
      </c>
      <c r="Q52" s="78">
        <v>10</v>
      </c>
      <c r="R52" s="81">
        <v>0.57140000000000002</v>
      </c>
      <c r="S52" s="79">
        <f t="shared" si="19"/>
        <v>5.7140000000000004</v>
      </c>
      <c r="T52" s="92"/>
      <c r="U52" s="18">
        <f>S52*T52</f>
        <v>0</v>
      </c>
      <c r="V52" s="37">
        <v>10.5</v>
      </c>
      <c r="W52" s="32">
        <f t="shared" si="33"/>
        <v>0</v>
      </c>
      <c r="X52" s="55"/>
      <c r="Y52" s="32">
        <f t="shared" si="27"/>
        <v>0</v>
      </c>
      <c r="Z52" s="8"/>
    </row>
    <row r="53" spans="1:48" ht="16.5" customHeight="1" x14ac:dyDescent="0.25">
      <c r="A53" s="73"/>
      <c r="B53" s="73"/>
      <c r="C53" s="73"/>
      <c r="D53" s="73"/>
      <c r="E53" s="73"/>
      <c r="F53" s="75"/>
      <c r="G53" s="75"/>
      <c r="H53" s="73"/>
      <c r="I53" s="73"/>
      <c r="J53" s="52"/>
      <c r="K53" s="53"/>
      <c r="L53" s="73"/>
      <c r="M53" s="16">
        <v>71</v>
      </c>
      <c r="N53" s="54" t="s">
        <v>150</v>
      </c>
      <c r="O53" s="16" t="s">
        <v>141</v>
      </c>
      <c r="P53" s="16" t="s">
        <v>147</v>
      </c>
      <c r="Q53" s="85">
        <v>100</v>
      </c>
      <c r="R53" s="81">
        <v>7.1499999999999994E-2</v>
      </c>
      <c r="S53" s="56">
        <f t="shared" ref="S53:S57" si="34">R53*Q53</f>
        <v>7.1499999999999995</v>
      </c>
      <c r="T53" s="92"/>
      <c r="U53" s="18">
        <f t="shared" ref="U53:U58" si="35">S53*T53</f>
        <v>0</v>
      </c>
      <c r="V53" s="37">
        <v>6</v>
      </c>
      <c r="W53" s="32">
        <f t="shared" si="33"/>
        <v>0</v>
      </c>
      <c r="X53" s="55">
        <v>2.7E-2</v>
      </c>
      <c r="Y53" s="32">
        <f t="shared" si="27"/>
        <v>0</v>
      </c>
      <c r="Z53" s="8"/>
    </row>
    <row r="54" spans="1:48" s="8" customFormat="1" ht="16.5" customHeight="1" x14ac:dyDescent="0.25">
      <c r="A54" s="73"/>
      <c r="B54" s="73"/>
      <c r="C54" s="73"/>
      <c r="D54" s="73"/>
      <c r="E54" s="73"/>
      <c r="F54" s="75"/>
      <c r="G54" s="75"/>
      <c r="H54" s="73"/>
      <c r="I54" s="73"/>
      <c r="J54" s="52"/>
      <c r="K54" s="53"/>
      <c r="L54" s="73"/>
      <c r="M54" s="16">
        <v>72</v>
      </c>
      <c r="N54" s="54" t="s">
        <v>149</v>
      </c>
      <c r="O54" s="16" t="s">
        <v>142</v>
      </c>
      <c r="P54" s="16" t="s">
        <v>147</v>
      </c>
      <c r="Q54" s="85">
        <v>100</v>
      </c>
      <c r="R54" s="81">
        <v>7.1499999999999994E-2</v>
      </c>
      <c r="S54" s="56">
        <f t="shared" si="34"/>
        <v>7.1499999999999995</v>
      </c>
      <c r="T54" s="92"/>
      <c r="U54" s="18">
        <f t="shared" si="35"/>
        <v>0</v>
      </c>
      <c r="V54" s="37">
        <v>6</v>
      </c>
      <c r="W54" s="32">
        <f t="shared" si="33"/>
        <v>0</v>
      </c>
      <c r="X54" s="55">
        <v>2.7E-2</v>
      </c>
      <c r="Y54" s="32">
        <f t="shared" si="27"/>
        <v>0</v>
      </c>
      <c r="AU54" s="4"/>
      <c r="AV54" s="4"/>
    </row>
    <row r="55" spans="1:48" s="8" customFormat="1" ht="16.5" customHeight="1" x14ac:dyDescent="0.25">
      <c r="A55" s="73"/>
      <c r="B55" s="73"/>
      <c r="C55" s="73"/>
      <c r="D55" s="73"/>
      <c r="E55" s="73"/>
      <c r="F55" s="75"/>
      <c r="G55" s="75"/>
      <c r="H55" s="73"/>
      <c r="I55" s="73"/>
      <c r="J55" s="52"/>
      <c r="K55" s="53"/>
      <c r="L55" s="73"/>
      <c r="M55" s="16">
        <v>73</v>
      </c>
      <c r="N55" s="54" t="s">
        <v>150</v>
      </c>
      <c r="O55" s="16" t="s">
        <v>143</v>
      </c>
      <c r="P55" s="16" t="s">
        <v>148</v>
      </c>
      <c r="Q55" s="76">
        <v>30</v>
      </c>
      <c r="R55" s="74">
        <v>0.14299999999999999</v>
      </c>
      <c r="S55" s="56">
        <f t="shared" si="34"/>
        <v>4.29</v>
      </c>
      <c r="T55" s="92"/>
      <c r="U55" s="18">
        <f t="shared" si="35"/>
        <v>0</v>
      </c>
      <c r="V55" s="37">
        <v>3.3</v>
      </c>
      <c r="W55" s="32">
        <f t="shared" si="33"/>
        <v>0</v>
      </c>
      <c r="X55" s="55">
        <v>2.0500000000000001E-2</v>
      </c>
      <c r="Y55" s="32">
        <f t="shared" si="27"/>
        <v>0</v>
      </c>
    </row>
    <row r="56" spans="1:48" s="8" customFormat="1" ht="16.5" customHeight="1" x14ac:dyDescent="0.25">
      <c r="A56" s="69"/>
      <c r="B56" s="69"/>
      <c r="C56" s="69"/>
      <c r="D56" s="69"/>
      <c r="E56" s="69"/>
      <c r="F56" s="70"/>
      <c r="G56" s="70"/>
      <c r="H56" s="69"/>
      <c r="I56" s="69"/>
      <c r="J56" s="52"/>
      <c r="K56" s="53"/>
      <c r="L56" s="69"/>
      <c r="M56" s="16">
        <v>74</v>
      </c>
      <c r="N56" s="54" t="s">
        <v>149</v>
      </c>
      <c r="O56" s="16" t="s">
        <v>144</v>
      </c>
      <c r="P56" s="16" t="s">
        <v>148</v>
      </c>
      <c r="Q56" s="76">
        <v>30</v>
      </c>
      <c r="R56" s="74">
        <v>0.14299999999999999</v>
      </c>
      <c r="S56" s="56">
        <f t="shared" si="34"/>
        <v>4.29</v>
      </c>
      <c r="T56" s="92"/>
      <c r="U56" s="18">
        <f t="shared" si="35"/>
        <v>0</v>
      </c>
      <c r="V56" s="37">
        <v>3.3</v>
      </c>
      <c r="W56" s="32">
        <f t="shared" si="33"/>
        <v>0</v>
      </c>
      <c r="X56" s="55">
        <v>2.0500000000000001E-2</v>
      </c>
      <c r="Y56" s="32">
        <f t="shared" si="27"/>
        <v>0</v>
      </c>
    </row>
    <row r="57" spans="1:48" ht="15.75" x14ac:dyDescent="0.25">
      <c r="A57" s="69"/>
      <c r="B57" s="69"/>
      <c r="C57" s="69"/>
      <c r="D57" s="69"/>
      <c r="E57" s="69"/>
      <c r="F57" s="70"/>
      <c r="G57" s="70"/>
      <c r="H57" s="69"/>
      <c r="I57" s="69"/>
      <c r="J57" s="69"/>
      <c r="K57" s="69"/>
      <c r="L57" s="69"/>
      <c r="M57" s="16">
        <v>75</v>
      </c>
      <c r="N57" s="54" t="s">
        <v>152</v>
      </c>
      <c r="O57" s="16" t="s">
        <v>145</v>
      </c>
      <c r="P57" s="16" t="s">
        <v>25</v>
      </c>
      <c r="Q57" s="76">
        <v>12</v>
      </c>
      <c r="R57" s="74">
        <v>0.25750000000000001</v>
      </c>
      <c r="S57" s="56">
        <f t="shared" si="34"/>
        <v>3.09</v>
      </c>
      <c r="T57" s="92">
        <v>10</v>
      </c>
      <c r="U57" s="18">
        <f t="shared" si="35"/>
        <v>30.9</v>
      </c>
      <c r="V57" s="37">
        <v>2.9</v>
      </c>
      <c r="W57" s="32">
        <f t="shared" si="33"/>
        <v>29</v>
      </c>
      <c r="X57" s="55">
        <v>2.7E-2</v>
      </c>
      <c r="Y57" s="32">
        <f t="shared" si="27"/>
        <v>0.27</v>
      </c>
      <c r="Z57" s="8"/>
      <c r="AU57" s="8"/>
      <c r="AV57" s="8"/>
    </row>
    <row r="58" spans="1:48" ht="15.75" x14ac:dyDescent="0.25">
      <c r="A58" s="8"/>
      <c r="J58" s="35"/>
      <c r="K58" s="35"/>
      <c r="L58" s="8"/>
      <c r="M58" s="16">
        <v>76</v>
      </c>
      <c r="N58" s="54" t="s">
        <v>151</v>
      </c>
      <c r="O58" s="16" t="s">
        <v>146</v>
      </c>
      <c r="P58" s="16" t="s">
        <v>25</v>
      </c>
      <c r="Q58" s="76">
        <v>12</v>
      </c>
      <c r="R58" s="74">
        <v>0.25750000000000001</v>
      </c>
      <c r="S58" s="56">
        <f>R58*Q58</f>
        <v>3.09</v>
      </c>
      <c r="T58" s="92">
        <v>10</v>
      </c>
      <c r="U58" s="18">
        <f t="shared" si="35"/>
        <v>30.9</v>
      </c>
      <c r="V58" s="37">
        <v>2.9</v>
      </c>
      <c r="W58" s="32">
        <f t="shared" si="33"/>
        <v>29</v>
      </c>
      <c r="X58" s="55">
        <v>2.7E-2</v>
      </c>
      <c r="Y58" s="32">
        <f t="shared" si="27"/>
        <v>0.27</v>
      </c>
      <c r="Z58" s="8"/>
    </row>
    <row r="59" spans="1:48" ht="15.75" x14ac:dyDescent="0.25">
      <c r="A59" s="8"/>
      <c r="J59" s="35"/>
      <c r="K59" s="35"/>
      <c r="L59" s="8"/>
      <c r="M59" s="276" t="s">
        <v>71</v>
      </c>
      <c r="N59" s="277"/>
      <c r="O59" s="277"/>
      <c r="P59" s="277"/>
      <c r="Q59" s="277"/>
      <c r="R59" s="277"/>
      <c r="S59" s="278"/>
      <c r="T59" s="9">
        <f>SUM(T8:T58)</f>
        <v>1790</v>
      </c>
      <c r="U59" s="10">
        <f>SUM(U8:U58)</f>
        <v>6461.1999999999989</v>
      </c>
      <c r="V59" s="71"/>
      <c r="W59" s="50">
        <f>SUM(W8:W58)</f>
        <v>4176</v>
      </c>
      <c r="X59" s="51"/>
      <c r="Y59" s="50">
        <f>SUM(Y8:Y58)</f>
        <v>41.700700000000005</v>
      </c>
      <c r="Z59" s="8"/>
    </row>
    <row r="60" spans="1:48" ht="15.75" x14ac:dyDescent="0.25">
      <c r="A60" s="8"/>
      <c r="J60" s="35"/>
      <c r="K60" s="35"/>
      <c r="L60" s="8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"/>
    </row>
    <row r="61" spans="1:48" ht="15.75" x14ac:dyDescent="0.25">
      <c r="A61" s="8"/>
      <c r="B61" s="41" t="s">
        <v>73</v>
      </c>
      <c r="C61" s="42"/>
      <c r="D61" s="266">
        <f>I18*C61</f>
        <v>0</v>
      </c>
      <c r="E61" s="266"/>
      <c r="F61" s="264" t="s">
        <v>78</v>
      </c>
      <c r="G61" s="264"/>
      <c r="H61" s="264"/>
      <c r="I61" s="27">
        <f>I18+D61</f>
        <v>0</v>
      </c>
      <c r="J61" s="35"/>
      <c r="K61" s="35"/>
      <c r="L61" s="8"/>
      <c r="M61" s="8"/>
      <c r="N61" s="41" t="s">
        <v>74</v>
      </c>
      <c r="O61" s="42"/>
      <c r="P61" s="266">
        <f>U59*O61</f>
        <v>0</v>
      </c>
      <c r="Q61" s="266"/>
      <c r="R61" s="264" t="s">
        <v>65</v>
      </c>
      <c r="S61" s="264"/>
      <c r="T61" s="264"/>
      <c r="U61" s="27">
        <f>U59+P61</f>
        <v>6461.1999999999989</v>
      </c>
      <c r="V61" s="69"/>
      <c r="W61" s="69"/>
      <c r="X61" s="69"/>
      <c r="Y61" s="69"/>
      <c r="Z61" s="8"/>
    </row>
    <row r="62" spans="1:48" ht="15.75" x14ac:dyDescent="0.25">
      <c r="A62" s="8"/>
      <c r="B62" s="41" t="s">
        <v>113</v>
      </c>
      <c r="C62" s="42"/>
      <c r="D62" s="267">
        <f>I31*C62</f>
        <v>0</v>
      </c>
      <c r="E62" s="267"/>
      <c r="F62" s="268" t="s">
        <v>112</v>
      </c>
      <c r="G62" s="268"/>
      <c r="H62" s="268"/>
      <c r="I62" s="27">
        <f>I31+D62</f>
        <v>0</v>
      </c>
      <c r="J62" s="35"/>
      <c r="K62" s="35"/>
      <c r="L62" s="8"/>
      <c r="M62" s="8"/>
      <c r="N62" s="41" t="s">
        <v>83</v>
      </c>
      <c r="O62" s="42"/>
      <c r="P62" s="267">
        <f>U61*O62</f>
        <v>0</v>
      </c>
      <c r="Q62" s="267"/>
      <c r="R62" s="8"/>
      <c r="S62" s="8"/>
      <c r="T62" s="8"/>
      <c r="U62" s="28"/>
      <c r="V62" s="69"/>
      <c r="W62" s="69"/>
      <c r="X62" s="69"/>
      <c r="Y62" s="69"/>
      <c r="Z62" s="8"/>
    </row>
    <row r="63" spans="1:48" ht="15.75" x14ac:dyDescent="0.25">
      <c r="A63" s="69"/>
      <c r="B63" s="41" t="s">
        <v>187</v>
      </c>
      <c r="C63" s="42"/>
      <c r="D63" s="267">
        <f>I40*C63</f>
        <v>0</v>
      </c>
      <c r="E63" s="267"/>
      <c r="F63" s="268" t="s">
        <v>163</v>
      </c>
      <c r="G63" s="268"/>
      <c r="H63" s="268"/>
      <c r="I63" s="27">
        <f>I40+D63</f>
        <v>0</v>
      </c>
      <c r="J63" s="36"/>
      <c r="K63" s="36"/>
      <c r="L63" s="69"/>
      <c r="M63" s="8"/>
      <c r="N63" s="64"/>
      <c r="O63" s="65"/>
      <c r="P63" s="66"/>
      <c r="Q63" s="66"/>
      <c r="R63" s="8"/>
      <c r="S63" s="8"/>
      <c r="T63" s="8"/>
      <c r="U63" s="28"/>
      <c r="V63" s="69"/>
      <c r="W63" s="69"/>
      <c r="X63" s="69"/>
      <c r="Y63" s="69"/>
      <c r="Z63" s="8"/>
    </row>
    <row r="64" spans="1:48" ht="15.75" x14ac:dyDescent="0.25">
      <c r="A64" s="69"/>
      <c r="B64" s="41" t="s">
        <v>119</v>
      </c>
      <c r="C64" s="42"/>
      <c r="D64" s="267">
        <f>I44*C64</f>
        <v>0</v>
      </c>
      <c r="E64" s="267"/>
      <c r="F64" s="268" t="s">
        <v>120</v>
      </c>
      <c r="G64" s="268"/>
      <c r="H64" s="268"/>
      <c r="I64" s="27">
        <f>I44+D64</f>
        <v>0</v>
      </c>
      <c r="J64" s="69"/>
      <c r="K64" s="69"/>
      <c r="L64" s="69"/>
      <c r="M64" s="8"/>
      <c r="N64" s="43"/>
      <c r="O64" s="43"/>
      <c r="P64" s="28"/>
      <c r="Q64" s="28"/>
      <c r="R64" s="8"/>
      <c r="S64" s="8"/>
      <c r="T64" s="8"/>
      <c r="U64" s="28"/>
      <c r="V64" s="69"/>
      <c r="W64" s="69"/>
      <c r="X64" s="69"/>
      <c r="Y64" s="69"/>
      <c r="Z64" s="8"/>
    </row>
    <row r="65" spans="1:26" ht="15.75" x14ac:dyDescent="0.25">
      <c r="A65" s="69"/>
      <c r="B65" s="41" t="s">
        <v>121</v>
      </c>
      <c r="C65" s="42"/>
      <c r="D65" s="267">
        <f>I45*C65</f>
        <v>0</v>
      </c>
      <c r="E65" s="267"/>
      <c r="F65" s="268" t="s">
        <v>122</v>
      </c>
      <c r="G65" s="268"/>
      <c r="H65" s="268"/>
      <c r="I65" s="27">
        <f>I47+D65</f>
        <v>0</v>
      </c>
      <c r="J65" s="69"/>
      <c r="K65" s="69"/>
      <c r="L65" s="69"/>
      <c r="M65" s="8"/>
      <c r="N65" s="41" t="s">
        <v>91</v>
      </c>
      <c r="O65" s="42"/>
      <c r="P65" s="266">
        <f>P62+D67</f>
        <v>0</v>
      </c>
      <c r="Q65" s="266"/>
      <c r="R65" s="269" t="s">
        <v>80</v>
      </c>
      <c r="S65" s="269"/>
      <c r="T65" s="269"/>
      <c r="U65" s="29">
        <f>I66+U61+P65</f>
        <v>6461.1999999999989</v>
      </c>
      <c r="V65" s="69"/>
      <c r="W65" s="69"/>
      <c r="X65" s="69"/>
      <c r="Y65" s="69"/>
      <c r="Z65" s="67"/>
    </row>
    <row r="66" spans="1:26" ht="15.75" x14ac:dyDescent="0.25">
      <c r="A66" s="69"/>
      <c r="B66" s="49"/>
      <c r="C66" s="49"/>
      <c r="D66" s="72"/>
      <c r="E66" s="72"/>
      <c r="F66" s="263" t="s">
        <v>77</v>
      </c>
      <c r="G66" s="263"/>
      <c r="H66" s="263"/>
      <c r="I66" s="30">
        <f>SUM(I61:I65)</f>
        <v>0</v>
      </c>
      <c r="J66" s="69"/>
      <c r="K66" s="69"/>
      <c r="L66" s="69"/>
      <c r="M66" s="69"/>
      <c r="N66" s="69"/>
      <c r="O66" s="69"/>
      <c r="P66" s="72"/>
      <c r="Q66" s="72"/>
      <c r="R66" s="69"/>
      <c r="S66" s="69"/>
      <c r="T66" s="69"/>
      <c r="U66" s="72"/>
      <c r="V66" s="69"/>
      <c r="W66" s="69"/>
      <c r="X66" s="69"/>
      <c r="Y66" s="69"/>
      <c r="Z66" s="8"/>
    </row>
    <row r="67" spans="1:26" ht="15.75" x14ac:dyDescent="0.25">
      <c r="A67" s="8"/>
      <c r="B67" s="41" t="s">
        <v>83</v>
      </c>
      <c r="C67" s="42"/>
      <c r="D67" s="266">
        <f>I61*C67</f>
        <v>0</v>
      </c>
      <c r="E67" s="266"/>
      <c r="F67" s="70"/>
      <c r="G67" s="70"/>
      <c r="H67" s="69"/>
      <c r="I67" s="69"/>
      <c r="J67" s="8"/>
      <c r="K67" s="8"/>
      <c r="L67" s="8"/>
      <c r="M67" s="69"/>
      <c r="N67" s="69"/>
      <c r="O67" s="69"/>
      <c r="P67" s="69"/>
      <c r="Q67" s="69"/>
      <c r="R67" s="264" t="s">
        <v>97</v>
      </c>
      <c r="S67" s="264"/>
      <c r="T67" s="264"/>
      <c r="U67" s="12">
        <f>W59</f>
        <v>4176</v>
      </c>
      <c r="V67" s="69"/>
      <c r="W67" s="69"/>
      <c r="X67" s="69"/>
      <c r="Y67" s="69"/>
      <c r="Z67" s="8"/>
    </row>
    <row r="68" spans="1:26" ht="15.75" x14ac:dyDescent="0.25">
      <c r="A68" s="8"/>
      <c r="B68" s="26"/>
      <c r="C68" s="70"/>
      <c r="D68" s="70"/>
      <c r="E68" s="70"/>
      <c r="F68" s="70"/>
      <c r="G68" s="70"/>
      <c r="H68" s="69"/>
      <c r="I68" s="69"/>
      <c r="J68" s="8"/>
      <c r="K68" s="8"/>
      <c r="L68" s="8"/>
      <c r="M68" s="69"/>
      <c r="N68" s="69"/>
      <c r="O68" s="69"/>
      <c r="P68" s="69"/>
      <c r="Q68" s="69"/>
      <c r="R68" s="263" t="s">
        <v>98</v>
      </c>
      <c r="S68" s="263"/>
      <c r="T68" s="263"/>
      <c r="U68" s="40">
        <f>Y59</f>
        <v>41.700700000000005</v>
      </c>
      <c r="V68" s="8"/>
      <c r="W68" s="8"/>
      <c r="X68" s="8"/>
      <c r="Y68" s="8"/>
      <c r="Z68" s="8"/>
    </row>
    <row r="69" spans="1:26" ht="15.75" x14ac:dyDescent="0.25">
      <c r="A69" s="69"/>
      <c r="B69" s="26"/>
      <c r="C69" s="70"/>
      <c r="D69" s="70"/>
      <c r="E69" s="70"/>
      <c r="F69" s="264" t="s">
        <v>96</v>
      </c>
      <c r="G69" s="264"/>
      <c r="H69" s="264"/>
      <c r="I69" s="12">
        <f>K48</f>
        <v>0</v>
      </c>
      <c r="J69" s="69"/>
      <c r="K69" s="69"/>
      <c r="L69" s="69"/>
      <c r="M69" s="69"/>
      <c r="N69" s="8"/>
      <c r="O69" s="8"/>
      <c r="P69" s="8"/>
      <c r="Q69" s="8"/>
      <c r="R69" s="263" t="s">
        <v>99</v>
      </c>
      <c r="S69" s="263"/>
      <c r="T69" s="263"/>
      <c r="U69" s="40">
        <f>I69+U67</f>
        <v>4176</v>
      </c>
      <c r="V69" s="8"/>
      <c r="W69" s="8"/>
      <c r="X69" s="8"/>
      <c r="Y69" s="8"/>
      <c r="Z69" s="8"/>
    </row>
    <row r="70" spans="1:26" ht="15.75" x14ac:dyDescent="0.25">
      <c r="A70" s="69"/>
      <c r="B70" s="8"/>
      <c r="C70" s="8"/>
      <c r="D70" s="8"/>
      <c r="E70" s="8"/>
      <c r="F70" s="8"/>
      <c r="G70" s="8"/>
      <c r="H70" s="8"/>
      <c r="I70" s="8"/>
      <c r="J70" s="69"/>
      <c r="K70" s="69"/>
      <c r="L70" s="69"/>
      <c r="M70" s="8"/>
      <c r="N70" s="8"/>
      <c r="O70" s="8"/>
      <c r="P70" s="8"/>
      <c r="Q70" s="8"/>
      <c r="R70" s="8"/>
      <c r="S70" s="8"/>
      <c r="T70" s="8"/>
      <c r="U70" s="8"/>
      <c r="V70" s="69"/>
      <c r="W70" s="69"/>
      <c r="X70" s="69"/>
      <c r="Y70" s="69"/>
      <c r="Z70" s="69"/>
    </row>
    <row r="71" spans="1:26" ht="15.75" x14ac:dyDescent="0.25">
      <c r="B71" s="11" t="s">
        <v>81</v>
      </c>
      <c r="C71" s="265"/>
      <c r="D71" s="265"/>
      <c r="E71" s="265"/>
      <c r="F71" s="265"/>
      <c r="G71" s="265"/>
      <c r="H71" s="8"/>
      <c r="I71" s="8"/>
      <c r="M71" s="8"/>
      <c r="N71" s="11" t="s">
        <v>82</v>
      </c>
      <c r="O71" s="265"/>
      <c r="P71" s="265"/>
      <c r="Q71" s="265"/>
      <c r="R71" s="265"/>
      <c r="S71" s="265"/>
      <c r="T71" s="8"/>
      <c r="U71" s="8"/>
      <c r="V71" s="69"/>
      <c r="W71" s="69"/>
      <c r="X71" s="69"/>
      <c r="Y71" s="69"/>
      <c r="Z71" s="69"/>
    </row>
    <row r="72" spans="1:26" x14ac:dyDescent="0.25"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x14ac:dyDescent="0.25"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</sheetData>
  <mergeCells count="44">
    <mergeCell ref="R68:T68"/>
    <mergeCell ref="F69:H69"/>
    <mergeCell ref="R69:T69"/>
    <mergeCell ref="C71:G71"/>
    <mergeCell ref="O71:S71"/>
    <mergeCell ref="D67:E67"/>
    <mergeCell ref="R67:T67"/>
    <mergeCell ref="D62:E62"/>
    <mergeCell ref="F62:H62"/>
    <mergeCell ref="P62:Q62"/>
    <mergeCell ref="D63:E63"/>
    <mergeCell ref="F63:H63"/>
    <mergeCell ref="D64:E64"/>
    <mergeCell ref="F64:H64"/>
    <mergeCell ref="D65:E65"/>
    <mergeCell ref="F65:H65"/>
    <mergeCell ref="P65:Q65"/>
    <mergeCell ref="R65:T65"/>
    <mergeCell ref="F66:H66"/>
    <mergeCell ref="A47:G47"/>
    <mergeCell ref="A48:G48"/>
    <mergeCell ref="M59:S59"/>
    <mergeCell ref="D61:E61"/>
    <mergeCell ref="F61:H61"/>
    <mergeCell ref="P61:Q61"/>
    <mergeCell ref="R61:T61"/>
    <mergeCell ref="A44:G44"/>
    <mergeCell ref="A6:I6"/>
    <mergeCell ref="M6:U6"/>
    <mergeCell ref="A12:G12"/>
    <mergeCell ref="A17:G17"/>
    <mergeCell ref="A18:G18"/>
    <mergeCell ref="A24:G24"/>
    <mergeCell ref="A30:G30"/>
    <mergeCell ref="A31:G31"/>
    <mergeCell ref="A35:G35"/>
    <mergeCell ref="A39:G39"/>
    <mergeCell ref="A40:G40"/>
    <mergeCell ref="T5:U5"/>
    <mergeCell ref="A1:U1"/>
    <mergeCell ref="T2:U2"/>
    <mergeCell ref="A3:C3"/>
    <mergeCell ref="T3:U3"/>
    <mergeCell ref="T4:U4"/>
  </mergeCells>
  <pageMargins left="0.16" right="0.11" top="0.11" bottom="0.16" header="0.11" footer="0.16"/>
  <pageSetup paperSize="9" scale="5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71"/>
  <sheetViews>
    <sheetView topLeftCell="I40" zoomScale="80" zoomScaleNormal="80" zoomScalePageLayoutView="80" workbookViewId="0">
      <selection activeCell="AB55" sqref="AB55"/>
    </sheetView>
  </sheetViews>
  <sheetFormatPr defaultColWidth="8.7109375" defaultRowHeight="15" x14ac:dyDescent="0.25"/>
  <cols>
    <col min="1" max="1" width="4.28515625" style="112" customWidth="1"/>
    <col min="2" max="2" width="39.28515625" style="112" customWidth="1"/>
    <col min="3" max="5" width="12.28515625" style="112" customWidth="1"/>
    <col min="6" max="7" width="12.28515625" style="120" customWidth="1"/>
    <col min="8" max="9" width="19.28515625" style="112" customWidth="1"/>
    <col min="10" max="11" width="12.140625" style="112" hidden="1" customWidth="1"/>
    <col min="12" max="12" width="2.28515625" style="112" customWidth="1"/>
    <col min="13" max="13" width="4.28515625" style="112" customWidth="1"/>
    <col min="14" max="14" width="39.28515625" style="112" customWidth="1"/>
    <col min="15" max="19" width="12.28515625" style="112" customWidth="1"/>
    <col min="20" max="21" width="19.28515625" style="112" customWidth="1"/>
    <col min="22" max="25" width="8.7109375" style="112" hidden="1" customWidth="1"/>
    <col min="26" max="27" width="8.7109375" style="112"/>
    <col min="28" max="28" width="9.85546875" style="112" bestFit="1" customWidth="1"/>
    <col min="29" max="16384" width="8.7109375" style="112"/>
  </cols>
  <sheetData>
    <row r="1" spans="1:29" ht="21" x14ac:dyDescent="0.25">
      <c r="A1" s="289" t="s">
        <v>75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9" s="93" customFormat="1" ht="16.5" customHeight="1" x14ac:dyDescent="0.25">
      <c r="A2" s="25"/>
      <c r="B2" s="25"/>
      <c r="C2" s="22"/>
      <c r="D2" s="22"/>
      <c r="E2" s="22"/>
      <c r="F2" s="22"/>
      <c r="G2" s="22"/>
      <c r="S2" s="3" t="s">
        <v>66</v>
      </c>
      <c r="T2" s="291" t="s">
        <v>220</v>
      </c>
      <c r="U2" s="291"/>
    </row>
    <row r="3" spans="1:29" s="93" customFormat="1" ht="16.5" customHeight="1" x14ac:dyDescent="0.25">
      <c r="A3" s="290" t="s">
        <v>101</v>
      </c>
      <c r="B3" s="290"/>
      <c r="C3" s="290"/>
      <c r="D3" s="44"/>
      <c r="E3" s="44"/>
      <c r="F3" s="44"/>
      <c r="G3" s="22"/>
      <c r="S3" s="3" t="s">
        <v>84</v>
      </c>
      <c r="T3" s="291" t="s">
        <v>204</v>
      </c>
      <c r="U3" s="291"/>
    </row>
    <row r="4" spans="1:29" s="93" customFormat="1" ht="16.5" customHeight="1" x14ac:dyDescent="0.25">
      <c r="A4" s="23"/>
      <c r="B4" s="23"/>
      <c r="C4" s="24"/>
      <c r="D4" s="24"/>
      <c r="E4" s="24"/>
      <c r="F4" s="24"/>
      <c r="G4" s="22"/>
      <c r="S4" s="3" t="s">
        <v>85</v>
      </c>
      <c r="T4" s="291" t="s">
        <v>197</v>
      </c>
      <c r="U4" s="291"/>
    </row>
    <row r="5" spans="1:29" s="93" customFormat="1" ht="16.5" customHeight="1" x14ac:dyDescent="0.25">
      <c r="A5" s="23"/>
      <c r="B5" s="23"/>
      <c r="C5" s="24"/>
      <c r="D5" s="24"/>
      <c r="E5" s="24"/>
      <c r="F5" s="24"/>
      <c r="G5" s="22"/>
      <c r="N5" s="93" t="s">
        <v>215</v>
      </c>
      <c r="S5" s="3" t="s">
        <v>89</v>
      </c>
      <c r="T5" s="291" t="s">
        <v>196</v>
      </c>
      <c r="U5" s="291"/>
    </row>
    <row r="6" spans="1:29" s="2" customFormat="1" ht="16.5" customHeight="1" x14ac:dyDescent="0.3">
      <c r="A6" s="279" t="s">
        <v>76</v>
      </c>
      <c r="B6" s="279"/>
      <c r="C6" s="279"/>
      <c r="D6" s="279"/>
      <c r="E6" s="279"/>
      <c r="F6" s="279"/>
      <c r="G6" s="279"/>
      <c r="H6" s="279"/>
      <c r="I6" s="279"/>
      <c r="J6" s="68"/>
      <c r="K6" s="68"/>
      <c r="M6" s="279" t="s">
        <v>72</v>
      </c>
      <c r="N6" s="279"/>
      <c r="O6" s="279"/>
      <c r="P6" s="279"/>
      <c r="Q6" s="279"/>
      <c r="R6" s="279"/>
      <c r="S6" s="279"/>
      <c r="T6" s="279"/>
      <c r="U6" s="279"/>
    </row>
    <row r="7" spans="1:29" ht="30" x14ac:dyDescent="0.25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5" t="s">
        <v>67</v>
      </c>
      <c r="G7" s="15" t="s">
        <v>68</v>
      </c>
      <c r="H7" s="14" t="s">
        <v>102</v>
      </c>
      <c r="I7" s="15" t="s">
        <v>64</v>
      </c>
      <c r="J7" s="31" t="s">
        <v>92</v>
      </c>
      <c r="K7" s="31" t="s">
        <v>93</v>
      </c>
      <c r="M7" s="13" t="s">
        <v>0</v>
      </c>
      <c r="N7" s="14" t="s">
        <v>1</v>
      </c>
      <c r="O7" s="14" t="s">
        <v>2</v>
      </c>
      <c r="P7" s="14" t="s">
        <v>3</v>
      </c>
      <c r="Q7" s="14" t="s">
        <v>4</v>
      </c>
      <c r="R7" s="15" t="s">
        <v>67</v>
      </c>
      <c r="S7" s="15" t="s">
        <v>68</v>
      </c>
      <c r="T7" s="14" t="s">
        <v>102</v>
      </c>
      <c r="U7" s="15" t="s">
        <v>64</v>
      </c>
      <c r="V7" s="31" t="s">
        <v>92</v>
      </c>
      <c r="W7" s="31" t="s">
        <v>93</v>
      </c>
      <c r="X7" s="31" t="s">
        <v>94</v>
      </c>
      <c r="Y7" s="31" t="s">
        <v>95</v>
      </c>
    </row>
    <row r="8" spans="1:29" ht="16.5" customHeight="1" x14ac:dyDescent="0.25">
      <c r="A8" s="16">
        <v>1</v>
      </c>
      <c r="B8" s="17" t="s">
        <v>5</v>
      </c>
      <c r="C8" s="16" t="s">
        <v>6</v>
      </c>
      <c r="D8" s="16" t="s">
        <v>7</v>
      </c>
      <c r="E8" s="113">
        <v>20</v>
      </c>
      <c r="F8" s="114">
        <v>0.2</v>
      </c>
      <c r="G8" s="114">
        <f>E8*F8</f>
        <v>4</v>
      </c>
      <c r="H8" s="92"/>
      <c r="I8" s="18">
        <f>G8*H8</f>
        <v>0</v>
      </c>
      <c r="J8" s="37">
        <v>11.4</v>
      </c>
      <c r="K8" s="32">
        <f>H8*J8</f>
        <v>0</v>
      </c>
      <c r="M8" s="16">
        <v>26</v>
      </c>
      <c r="N8" s="17" t="s">
        <v>23</v>
      </c>
      <c r="O8" s="16" t="s">
        <v>24</v>
      </c>
      <c r="P8" s="16" t="s">
        <v>25</v>
      </c>
      <c r="Q8" s="113">
        <v>30</v>
      </c>
      <c r="R8" s="115">
        <v>0.15770000000000001</v>
      </c>
      <c r="S8" s="114">
        <f>Q8*R8</f>
        <v>4.7309999999999999</v>
      </c>
      <c r="T8" s="92"/>
      <c r="U8" s="18">
        <f t="shared" ref="U8:U51" si="0">S8*T8</f>
        <v>0</v>
      </c>
      <c r="V8" s="37">
        <v>3.3</v>
      </c>
      <c r="W8" s="32">
        <f t="shared" ref="W8:W27" si="1">T8*V8</f>
        <v>0</v>
      </c>
      <c r="X8" s="55">
        <v>2.103E-2</v>
      </c>
      <c r="Y8" s="32">
        <f>X8*T8</f>
        <v>0</v>
      </c>
      <c r="AC8" s="116"/>
    </row>
    <row r="9" spans="1:29" ht="16.5" customHeight="1" x14ac:dyDescent="0.25">
      <c r="A9" s="16">
        <v>2</v>
      </c>
      <c r="B9" s="17" t="s">
        <v>8</v>
      </c>
      <c r="C9" s="16" t="s">
        <v>9</v>
      </c>
      <c r="D9" s="16" t="s">
        <v>7</v>
      </c>
      <c r="E9" s="113">
        <v>20</v>
      </c>
      <c r="F9" s="114">
        <v>0.2</v>
      </c>
      <c r="G9" s="114">
        <f t="shared" ref="G9:G11" si="2">E9*F9</f>
        <v>4</v>
      </c>
      <c r="H9" s="92"/>
      <c r="I9" s="18">
        <f t="shared" ref="I9:I11" si="3">G9*H9</f>
        <v>0</v>
      </c>
      <c r="J9" s="37">
        <v>11.4</v>
      </c>
      <c r="K9" s="32">
        <f t="shared" ref="K9:K11" si="4">H9*J9</f>
        <v>0</v>
      </c>
      <c r="M9" s="16">
        <v>27</v>
      </c>
      <c r="N9" s="17" t="s">
        <v>26</v>
      </c>
      <c r="O9" s="16" t="s">
        <v>27</v>
      </c>
      <c r="P9" s="16" t="s">
        <v>25</v>
      </c>
      <c r="Q9" s="113">
        <v>30</v>
      </c>
      <c r="R9" s="115">
        <v>0.15770000000000001</v>
      </c>
      <c r="S9" s="114">
        <f t="shared" ref="S9:S27" si="5">Q9*R9</f>
        <v>4.7309999999999999</v>
      </c>
      <c r="T9" s="92"/>
      <c r="U9" s="18">
        <f t="shared" si="0"/>
        <v>0</v>
      </c>
      <c r="V9" s="37">
        <v>3.3</v>
      </c>
      <c r="W9" s="32">
        <f t="shared" si="1"/>
        <v>0</v>
      </c>
      <c r="X9" s="55">
        <v>2.103E-2</v>
      </c>
      <c r="Y9" s="32">
        <f t="shared" ref="Y9:Y27" si="6">X9*T9</f>
        <v>0</v>
      </c>
      <c r="AC9" s="116"/>
    </row>
    <row r="10" spans="1:29" ht="16.5" customHeight="1" x14ac:dyDescent="0.25">
      <c r="A10" s="16">
        <v>3</v>
      </c>
      <c r="B10" s="17" t="s">
        <v>10</v>
      </c>
      <c r="C10" s="16" t="s">
        <v>11</v>
      </c>
      <c r="D10" s="16" t="s">
        <v>7</v>
      </c>
      <c r="E10" s="113">
        <v>20</v>
      </c>
      <c r="F10" s="114">
        <v>0.2</v>
      </c>
      <c r="G10" s="114">
        <f t="shared" si="2"/>
        <v>4</v>
      </c>
      <c r="H10" s="92"/>
      <c r="I10" s="18">
        <f t="shared" si="3"/>
        <v>0</v>
      </c>
      <c r="J10" s="37">
        <v>11.4</v>
      </c>
      <c r="K10" s="32">
        <f t="shared" si="4"/>
        <v>0</v>
      </c>
      <c r="M10" s="16">
        <v>28</v>
      </c>
      <c r="N10" s="17" t="s">
        <v>28</v>
      </c>
      <c r="O10" s="16" t="s">
        <v>29</v>
      </c>
      <c r="P10" s="16" t="s">
        <v>25</v>
      </c>
      <c r="Q10" s="113">
        <v>30</v>
      </c>
      <c r="R10" s="115">
        <v>0.15770000000000001</v>
      </c>
      <c r="S10" s="114">
        <f t="shared" si="5"/>
        <v>4.7309999999999999</v>
      </c>
      <c r="T10" s="92"/>
      <c r="U10" s="18">
        <f t="shared" si="0"/>
        <v>0</v>
      </c>
      <c r="V10" s="37">
        <v>3.3</v>
      </c>
      <c r="W10" s="32">
        <f t="shared" si="1"/>
        <v>0</v>
      </c>
      <c r="X10" s="55">
        <v>2.103E-2</v>
      </c>
      <c r="Y10" s="32">
        <f t="shared" si="6"/>
        <v>0</v>
      </c>
      <c r="AC10" s="116"/>
    </row>
    <row r="11" spans="1:29" ht="16.5" customHeight="1" x14ac:dyDescent="0.25">
      <c r="A11" s="16">
        <v>4</v>
      </c>
      <c r="B11" s="17" t="s">
        <v>12</v>
      </c>
      <c r="C11" s="16" t="s">
        <v>13</v>
      </c>
      <c r="D11" s="16" t="s">
        <v>7</v>
      </c>
      <c r="E11" s="113">
        <v>20</v>
      </c>
      <c r="F11" s="114">
        <v>0.2</v>
      </c>
      <c r="G11" s="114">
        <f t="shared" si="2"/>
        <v>4</v>
      </c>
      <c r="H11" s="92"/>
      <c r="I11" s="18">
        <f t="shared" si="3"/>
        <v>0</v>
      </c>
      <c r="J11" s="37">
        <v>11.4</v>
      </c>
      <c r="K11" s="32">
        <f t="shared" si="4"/>
        <v>0</v>
      </c>
      <c r="M11" s="16">
        <v>29</v>
      </c>
      <c r="N11" s="17" t="s">
        <v>30</v>
      </c>
      <c r="O11" s="16" t="s">
        <v>31</v>
      </c>
      <c r="P11" s="16" t="s">
        <v>25</v>
      </c>
      <c r="Q11" s="113">
        <v>30</v>
      </c>
      <c r="R11" s="115">
        <v>0.15770000000000001</v>
      </c>
      <c r="S11" s="114">
        <f t="shared" si="5"/>
        <v>4.7309999999999999</v>
      </c>
      <c r="T11" s="92"/>
      <c r="U11" s="18">
        <f t="shared" si="0"/>
        <v>0</v>
      </c>
      <c r="V11" s="37">
        <v>3.3</v>
      </c>
      <c r="W11" s="32">
        <f t="shared" si="1"/>
        <v>0</v>
      </c>
      <c r="X11" s="55">
        <v>2.103E-2</v>
      </c>
      <c r="Y11" s="32">
        <f t="shared" si="6"/>
        <v>0</v>
      </c>
      <c r="AC11" s="116"/>
    </row>
    <row r="12" spans="1:29" ht="16.5" customHeight="1" x14ac:dyDescent="0.25">
      <c r="A12" s="270" t="s">
        <v>69</v>
      </c>
      <c r="B12" s="271"/>
      <c r="C12" s="271"/>
      <c r="D12" s="271"/>
      <c r="E12" s="271"/>
      <c r="F12" s="271"/>
      <c r="G12" s="272"/>
      <c r="H12" s="20">
        <f>SUM(H8:H11)</f>
        <v>0</v>
      </c>
      <c r="I12" s="19">
        <f>SUM(I8:I11)</f>
        <v>0</v>
      </c>
      <c r="J12" s="33"/>
      <c r="K12" s="38">
        <f>SUM(K8:K11)</f>
        <v>0</v>
      </c>
      <c r="M12" s="16">
        <v>30</v>
      </c>
      <c r="N12" s="17" t="s">
        <v>79</v>
      </c>
      <c r="O12" s="16" t="s">
        <v>32</v>
      </c>
      <c r="P12" s="16" t="s">
        <v>25</v>
      </c>
      <c r="Q12" s="113">
        <v>27</v>
      </c>
      <c r="R12" s="117">
        <v>0.15190000000000001</v>
      </c>
      <c r="S12" s="114">
        <v>4.0999999999999996</v>
      </c>
      <c r="T12" s="92">
        <v>300</v>
      </c>
      <c r="U12" s="18">
        <f t="shared" si="0"/>
        <v>1230</v>
      </c>
      <c r="V12" s="37">
        <v>3</v>
      </c>
      <c r="W12" s="32">
        <f t="shared" si="1"/>
        <v>900</v>
      </c>
      <c r="X12" s="55">
        <v>1.9519999999999999E-2</v>
      </c>
      <c r="Y12" s="32">
        <f t="shared" si="6"/>
        <v>5.8559999999999999</v>
      </c>
      <c r="AC12" s="116"/>
    </row>
    <row r="13" spans="1:29" ht="16.5" customHeight="1" x14ac:dyDescent="0.25">
      <c r="A13" s="16">
        <v>5</v>
      </c>
      <c r="B13" s="17" t="s">
        <v>5</v>
      </c>
      <c r="C13" s="16" t="s">
        <v>14</v>
      </c>
      <c r="D13" s="16" t="s">
        <v>15</v>
      </c>
      <c r="E13" s="113">
        <v>9</v>
      </c>
      <c r="F13" s="114">
        <v>0.4</v>
      </c>
      <c r="G13" s="114">
        <f>E13*F13</f>
        <v>3.6</v>
      </c>
      <c r="H13" s="88"/>
      <c r="I13" s="18">
        <f t="shared" ref="I13:I16" si="7">G13*H13</f>
        <v>0</v>
      </c>
      <c r="J13" s="37">
        <v>12.4</v>
      </c>
      <c r="K13" s="32">
        <f t="shared" ref="K13:K16" si="8">H13*J13</f>
        <v>0</v>
      </c>
      <c r="M13" s="16">
        <v>31</v>
      </c>
      <c r="N13" s="21" t="s">
        <v>23</v>
      </c>
      <c r="O13" s="16" t="s">
        <v>33</v>
      </c>
      <c r="P13" s="16" t="s">
        <v>34</v>
      </c>
      <c r="Q13" s="113">
        <v>30</v>
      </c>
      <c r="R13" s="115">
        <v>9.1999999999999998E-2</v>
      </c>
      <c r="S13" s="114">
        <f t="shared" si="5"/>
        <v>2.76</v>
      </c>
      <c r="T13" s="92"/>
      <c r="U13" s="18">
        <f t="shared" si="0"/>
        <v>0</v>
      </c>
      <c r="V13" s="37">
        <v>2.85</v>
      </c>
      <c r="W13" s="32">
        <f t="shared" si="1"/>
        <v>0</v>
      </c>
      <c r="X13" s="55">
        <v>1.473E-2</v>
      </c>
      <c r="Y13" s="32">
        <f t="shared" si="6"/>
        <v>0</v>
      </c>
      <c r="AC13" s="116"/>
    </row>
    <row r="14" spans="1:29" ht="16.5" customHeight="1" x14ac:dyDescent="0.25">
      <c r="A14" s="16">
        <v>6</v>
      </c>
      <c r="B14" s="17" t="s">
        <v>8</v>
      </c>
      <c r="C14" s="16" t="s">
        <v>16</v>
      </c>
      <c r="D14" s="16" t="s">
        <v>15</v>
      </c>
      <c r="E14" s="113">
        <v>9</v>
      </c>
      <c r="F14" s="114">
        <v>0.4</v>
      </c>
      <c r="G14" s="114">
        <f t="shared" ref="G14:G16" si="9">E14*F14</f>
        <v>3.6</v>
      </c>
      <c r="H14" s="92"/>
      <c r="I14" s="18">
        <f t="shared" si="7"/>
        <v>0</v>
      </c>
      <c r="J14" s="37">
        <v>12.4</v>
      </c>
      <c r="K14" s="32">
        <f t="shared" si="8"/>
        <v>0</v>
      </c>
      <c r="M14" s="16">
        <v>32</v>
      </c>
      <c r="N14" s="21" t="s">
        <v>26</v>
      </c>
      <c r="O14" s="16" t="s">
        <v>35</v>
      </c>
      <c r="P14" s="16" t="s">
        <v>34</v>
      </c>
      <c r="Q14" s="113">
        <v>30</v>
      </c>
      <c r="R14" s="115">
        <v>9.1999999999999998E-2</v>
      </c>
      <c r="S14" s="114">
        <f t="shared" si="5"/>
        <v>2.76</v>
      </c>
      <c r="T14" s="92"/>
      <c r="U14" s="18">
        <f t="shared" si="0"/>
        <v>0</v>
      </c>
      <c r="V14" s="37">
        <v>2.85</v>
      </c>
      <c r="W14" s="32">
        <f t="shared" si="1"/>
        <v>0</v>
      </c>
      <c r="X14" s="55">
        <v>1.473E-2</v>
      </c>
      <c r="Y14" s="32">
        <f t="shared" si="6"/>
        <v>0</v>
      </c>
      <c r="AC14" s="116"/>
    </row>
    <row r="15" spans="1:29" ht="16.5" customHeight="1" x14ac:dyDescent="0.25">
      <c r="A15" s="16">
        <v>7</v>
      </c>
      <c r="B15" s="17" t="s">
        <v>10</v>
      </c>
      <c r="C15" s="16" t="s">
        <v>17</v>
      </c>
      <c r="D15" s="16" t="s">
        <v>15</v>
      </c>
      <c r="E15" s="113">
        <v>9</v>
      </c>
      <c r="F15" s="114">
        <v>0.4</v>
      </c>
      <c r="G15" s="114">
        <f t="shared" si="9"/>
        <v>3.6</v>
      </c>
      <c r="H15" s="88"/>
      <c r="I15" s="18">
        <f t="shared" si="7"/>
        <v>0</v>
      </c>
      <c r="J15" s="37">
        <v>12.4</v>
      </c>
      <c r="K15" s="32">
        <f t="shared" si="8"/>
        <v>0</v>
      </c>
      <c r="M15" s="16">
        <v>33</v>
      </c>
      <c r="N15" s="17" t="s">
        <v>30</v>
      </c>
      <c r="O15" s="16" t="s">
        <v>103</v>
      </c>
      <c r="P15" s="16" t="s">
        <v>36</v>
      </c>
      <c r="Q15" s="113">
        <v>30</v>
      </c>
      <c r="R15" s="115">
        <v>9.1999999999999998E-2</v>
      </c>
      <c r="S15" s="114">
        <f t="shared" si="5"/>
        <v>2.76</v>
      </c>
      <c r="T15" s="92"/>
      <c r="U15" s="18">
        <f t="shared" si="0"/>
        <v>0</v>
      </c>
      <c r="V15" s="37">
        <v>2.4</v>
      </c>
      <c r="W15" s="32">
        <f t="shared" si="1"/>
        <v>0</v>
      </c>
      <c r="X15" s="55">
        <v>1.304E-2</v>
      </c>
      <c r="Y15" s="32">
        <f t="shared" si="6"/>
        <v>0</v>
      </c>
      <c r="AC15" s="116"/>
    </row>
    <row r="16" spans="1:29" ht="16.5" customHeight="1" x14ac:dyDescent="0.25">
      <c r="A16" s="16">
        <v>8</v>
      </c>
      <c r="B16" s="17" t="s">
        <v>12</v>
      </c>
      <c r="C16" s="16" t="s">
        <v>18</v>
      </c>
      <c r="D16" s="16" t="s">
        <v>15</v>
      </c>
      <c r="E16" s="113">
        <v>9</v>
      </c>
      <c r="F16" s="114">
        <v>0.4</v>
      </c>
      <c r="G16" s="114">
        <f t="shared" si="9"/>
        <v>3.6</v>
      </c>
      <c r="H16" s="88"/>
      <c r="I16" s="18">
        <f t="shared" si="7"/>
        <v>0</v>
      </c>
      <c r="J16" s="37">
        <v>12.4</v>
      </c>
      <c r="K16" s="32">
        <f t="shared" si="8"/>
        <v>0</v>
      </c>
      <c r="M16" s="16">
        <v>34</v>
      </c>
      <c r="N16" s="17" t="s">
        <v>37</v>
      </c>
      <c r="O16" s="16" t="s">
        <v>38</v>
      </c>
      <c r="P16" s="16" t="s">
        <v>36</v>
      </c>
      <c r="Q16" s="113">
        <v>30</v>
      </c>
      <c r="R16" s="115">
        <v>9.1999999999999998E-2</v>
      </c>
      <c r="S16" s="114">
        <f t="shared" si="5"/>
        <v>2.76</v>
      </c>
      <c r="T16" s="92"/>
      <c r="U16" s="18">
        <f t="shared" si="0"/>
        <v>0</v>
      </c>
      <c r="V16" s="37">
        <v>2.4</v>
      </c>
      <c r="W16" s="32">
        <f t="shared" si="1"/>
        <v>0</v>
      </c>
      <c r="X16" s="55">
        <v>1.304E-2</v>
      </c>
      <c r="Y16" s="32">
        <f t="shared" si="6"/>
        <v>0</v>
      </c>
      <c r="AC16" s="116"/>
    </row>
    <row r="17" spans="1:29" ht="16.5" customHeight="1" x14ac:dyDescent="0.25">
      <c r="A17" s="270" t="s">
        <v>100</v>
      </c>
      <c r="B17" s="271"/>
      <c r="C17" s="271"/>
      <c r="D17" s="271"/>
      <c r="E17" s="271"/>
      <c r="F17" s="271"/>
      <c r="G17" s="272"/>
      <c r="H17" s="20">
        <f>SUM(H13:H16)</f>
        <v>0</v>
      </c>
      <c r="I17" s="19">
        <f>SUM(I13:I16)</f>
        <v>0</v>
      </c>
      <c r="J17" s="33"/>
      <c r="K17" s="38">
        <f>SUM(K13:K16)</f>
        <v>0</v>
      </c>
      <c r="M17" s="16">
        <v>35</v>
      </c>
      <c r="N17" s="17" t="s">
        <v>39</v>
      </c>
      <c r="O17" s="16" t="s">
        <v>40</v>
      </c>
      <c r="P17" s="16" t="s">
        <v>36</v>
      </c>
      <c r="Q17" s="113">
        <v>40</v>
      </c>
      <c r="R17" s="115">
        <v>7.8899999999999998E-2</v>
      </c>
      <c r="S17" s="114">
        <f t="shared" si="5"/>
        <v>3.1559999999999997</v>
      </c>
      <c r="T17" s="92"/>
      <c r="U17" s="18">
        <f t="shared" si="0"/>
        <v>0</v>
      </c>
      <c r="V17" s="37">
        <v>3.1</v>
      </c>
      <c r="W17" s="32">
        <f t="shared" si="1"/>
        <v>0</v>
      </c>
      <c r="X17" s="55">
        <v>1.8149999999999999E-2</v>
      </c>
      <c r="Y17" s="32">
        <f t="shared" si="6"/>
        <v>0</v>
      </c>
      <c r="AC17" s="116"/>
    </row>
    <row r="18" spans="1:29" ht="16.5" customHeight="1" x14ac:dyDescent="0.25">
      <c r="A18" s="280" t="s">
        <v>70</v>
      </c>
      <c r="B18" s="281"/>
      <c r="C18" s="281"/>
      <c r="D18" s="281"/>
      <c r="E18" s="281"/>
      <c r="F18" s="281"/>
      <c r="G18" s="282"/>
      <c r="H18" s="6">
        <f>H12+H17</f>
        <v>0</v>
      </c>
      <c r="I18" s="7">
        <f>I12+I17</f>
        <v>0</v>
      </c>
      <c r="J18" s="34"/>
      <c r="K18" s="39">
        <f>K12+K17</f>
        <v>0</v>
      </c>
      <c r="M18" s="16">
        <v>36</v>
      </c>
      <c r="N18" s="17" t="s">
        <v>41</v>
      </c>
      <c r="O18" s="16" t="s">
        <v>42</v>
      </c>
      <c r="P18" s="16" t="s">
        <v>36</v>
      </c>
      <c r="Q18" s="113">
        <v>40</v>
      </c>
      <c r="R18" s="115">
        <v>7.8899999999999998E-2</v>
      </c>
      <c r="S18" s="114">
        <f t="shared" si="5"/>
        <v>3.1559999999999997</v>
      </c>
      <c r="T18" s="92"/>
      <c r="U18" s="18">
        <f t="shared" si="0"/>
        <v>0</v>
      </c>
      <c r="V18" s="37">
        <v>3.1</v>
      </c>
      <c r="W18" s="32">
        <f t="shared" si="1"/>
        <v>0</v>
      </c>
      <c r="X18" s="55">
        <v>1.8149999999999999E-2</v>
      </c>
      <c r="Y18" s="32">
        <f t="shared" si="6"/>
        <v>0</v>
      </c>
      <c r="AC18" s="116"/>
    </row>
    <row r="19" spans="1:29" ht="16.5" customHeight="1" x14ac:dyDescent="0.25">
      <c r="A19" s="16">
        <v>9</v>
      </c>
      <c r="B19" s="17" t="s">
        <v>188</v>
      </c>
      <c r="C19" s="16" t="s">
        <v>104</v>
      </c>
      <c r="D19" s="16" t="s">
        <v>7</v>
      </c>
      <c r="E19" s="113">
        <v>12</v>
      </c>
      <c r="F19" s="118">
        <v>0.19</v>
      </c>
      <c r="G19" s="114">
        <f>E19*F19</f>
        <v>2.2800000000000002</v>
      </c>
      <c r="H19" s="119"/>
      <c r="I19" s="18">
        <f t="shared" ref="I19:I29" si="10">G19*H19</f>
        <v>0</v>
      </c>
      <c r="J19" s="37">
        <v>10.93</v>
      </c>
      <c r="K19" s="32">
        <f t="shared" ref="K19:K29" si="11">H19*J19</f>
        <v>0</v>
      </c>
      <c r="M19" s="16">
        <v>37</v>
      </c>
      <c r="N19" s="17" t="s">
        <v>43</v>
      </c>
      <c r="O19" s="16" t="s">
        <v>44</v>
      </c>
      <c r="P19" s="16" t="s">
        <v>45</v>
      </c>
      <c r="Q19" s="113">
        <v>40</v>
      </c>
      <c r="R19" s="115">
        <v>7.8899999999999998E-2</v>
      </c>
      <c r="S19" s="114">
        <f t="shared" si="5"/>
        <v>3.1559999999999997</v>
      </c>
      <c r="T19" s="92"/>
      <c r="U19" s="18">
        <f t="shared" si="0"/>
        <v>0</v>
      </c>
      <c r="V19" s="37">
        <v>2.9</v>
      </c>
      <c r="W19" s="32">
        <f t="shared" si="1"/>
        <v>0</v>
      </c>
      <c r="X19" s="55">
        <v>1.8149999999999999E-2</v>
      </c>
      <c r="Y19" s="32">
        <f t="shared" si="6"/>
        <v>0</v>
      </c>
      <c r="AC19" s="116"/>
    </row>
    <row r="20" spans="1:29" ht="16.5" customHeight="1" x14ac:dyDescent="0.25">
      <c r="A20" s="16">
        <v>10</v>
      </c>
      <c r="B20" s="17" t="s">
        <v>189</v>
      </c>
      <c r="C20" s="16" t="s">
        <v>105</v>
      </c>
      <c r="D20" s="16" t="s">
        <v>7</v>
      </c>
      <c r="E20" s="113">
        <v>20</v>
      </c>
      <c r="F20" s="118">
        <v>0.19</v>
      </c>
      <c r="G20" s="114">
        <f t="shared" ref="G20:G23" si="12">E20*F20</f>
        <v>3.8</v>
      </c>
      <c r="H20" s="119"/>
      <c r="I20" s="18">
        <f t="shared" si="10"/>
        <v>0</v>
      </c>
      <c r="J20" s="37">
        <v>10.93</v>
      </c>
      <c r="K20" s="32">
        <f t="shared" si="11"/>
        <v>0</v>
      </c>
      <c r="M20" s="16">
        <v>38</v>
      </c>
      <c r="N20" s="17" t="s">
        <v>46</v>
      </c>
      <c r="O20" s="16" t="s">
        <v>47</v>
      </c>
      <c r="P20" s="16" t="s">
        <v>45</v>
      </c>
      <c r="Q20" s="113">
        <v>40</v>
      </c>
      <c r="R20" s="115">
        <v>7.8899999999999998E-2</v>
      </c>
      <c r="S20" s="114">
        <f t="shared" si="5"/>
        <v>3.1559999999999997</v>
      </c>
      <c r="T20" s="92"/>
      <c r="U20" s="18">
        <f t="shared" si="0"/>
        <v>0</v>
      </c>
      <c r="V20" s="37">
        <v>2.9</v>
      </c>
      <c r="W20" s="32">
        <f t="shared" si="1"/>
        <v>0</v>
      </c>
      <c r="X20" s="55">
        <v>1.8149999999999999E-2</v>
      </c>
      <c r="Y20" s="32">
        <f t="shared" si="6"/>
        <v>0</v>
      </c>
      <c r="AC20" s="116"/>
    </row>
    <row r="21" spans="1:29" ht="16.5" customHeight="1" x14ac:dyDescent="0.25">
      <c r="A21" s="16">
        <v>11</v>
      </c>
      <c r="B21" s="17" t="s">
        <v>106</v>
      </c>
      <c r="C21" s="16" t="s">
        <v>107</v>
      </c>
      <c r="D21" s="16" t="s">
        <v>7</v>
      </c>
      <c r="E21" s="113">
        <v>20</v>
      </c>
      <c r="F21" s="118">
        <v>0.19</v>
      </c>
      <c r="G21" s="114">
        <f t="shared" si="12"/>
        <v>3.8</v>
      </c>
      <c r="H21" s="119"/>
      <c r="I21" s="18">
        <f t="shared" si="10"/>
        <v>0</v>
      </c>
      <c r="J21" s="37">
        <v>10.93</v>
      </c>
      <c r="K21" s="32">
        <f t="shared" si="11"/>
        <v>0</v>
      </c>
      <c r="M21" s="16">
        <v>39</v>
      </c>
      <c r="N21" s="17" t="s">
        <v>48</v>
      </c>
      <c r="O21" s="16" t="s">
        <v>49</v>
      </c>
      <c r="P21" s="16" t="s">
        <v>25</v>
      </c>
      <c r="Q21" s="113">
        <v>18</v>
      </c>
      <c r="R21" s="115">
        <v>0.23669999999999999</v>
      </c>
      <c r="S21" s="114">
        <f t="shared" si="5"/>
        <v>4.2606000000000002</v>
      </c>
      <c r="T21" s="92"/>
      <c r="U21" s="18">
        <f t="shared" si="0"/>
        <v>0</v>
      </c>
      <c r="V21" s="37">
        <v>2.9</v>
      </c>
      <c r="W21" s="32">
        <f t="shared" si="1"/>
        <v>0</v>
      </c>
      <c r="X21" s="55">
        <v>2.7619999999999999E-2</v>
      </c>
      <c r="Y21" s="32">
        <f t="shared" si="6"/>
        <v>0</v>
      </c>
      <c r="AC21" s="116"/>
    </row>
    <row r="22" spans="1:29" ht="16.5" customHeight="1" x14ac:dyDescent="0.25">
      <c r="A22" s="16">
        <v>12</v>
      </c>
      <c r="B22" s="17" t="s">
        <v>190</v>
      </c>
      <c r="C22" s="16" t="s">
        <v>191</v>
      </c>
      <c r="D22" s="16" t="s">
        <v>7</v>
      </c>
      <c r="E22" s="113">
        <v>20</v>
      </c>
      <c r="F22" s="118">
        <v>0.19</v>
      </c>
      <c r="G22" s="114">
        <f t="shared" si="12"/>
        <v>3.8</v>
      </c>
      <c r="H22" s="119"/>
      <c r="I22" s="18">
        <f t="shared" si="10"/>
        <v>0</v>
      </c>
      <c r="J22" s="37">
        <v>10.93</v>
      </c>
      <c r="K22" s="32">
        <f t="shared" si="11"/>
        <v>0</v>
      </c>
      <c r="M22" s="16">
        <v>40</v>
      </c>
      <c r="N22" s="17" t="s">
        <v>50</v>
      </c>
      <c r="O22" s="16" t="s">
        <v>51</v>
      </c>
      <c r="P22" s="16" t="s">
        <v>25</v>
      </c>
      <c r="Q22" s="113">
        <v>18</v>
      </c>
      <c r="R22" s="115">
        <v>0.23669999999999999</v>
      </c>
      <c r="S22" s="114">
        <f t="shared" si="5"/>
        <v>4.2606000000000002</v>
      </c>
      <c r="T22" s="92"/>
      <c r="U22" s="18">
        <f t="shared" si="0"/>
        <v>0</v>
      </c>
      <c r="V22" s="37">
        <v>2.9</v>
      </c>
      <c r="W22" s="32">
        <f t="shared" si="1"/>
        <v>0</v>
      </c>
      <c r="X22" s="55">
        <v>2.7619999999999999E-2</v>
      </c>
      <c r="Y22" s="32">
        <f t="shared" si="6"/>
        <v>0</v>
      </c>
      <c r="AC22" s="116"/>
    </row>
    <row r="23" spans="1:29" ht="16.5" customHeight="1" x14ac:dyDescent="0.25">
      <c r="A23" s="16">
        <v>13</v>
      </c>
      <c r="B23" s="17" t="s">
        <v>192</v>
      </c>
      <c r="C23" s="16" t="s">
        <v>193</v>
      </c>
      <c r="D23" s="16" t="s">
        <v>7</v>
      </c>
      <c r="E23" s="113">
        <v>20</v>
      </c>
      <c r="F23" s="118">
        <v>0.19</v>
      </c>
      <c r="G23" s="114">
        <f t="shared" si="12"/>
        <v>3.8</v>
      </c>
      <c r="H23" s="119"/>
      <c r="I23" s="18">
        <f t="shared" si="10"/>
        <v>0</v>
      </c>
      <c r="J23" s="37">
        <v>10.93</v>
      </c>
      <c r="K23" s="32">
        <f t="shared" si="11"/>
        <v>0</v>
      </c>
      <c r="M23" s="16">
        <v>41</v>
      </c>
      <c r="N23" s="17" t="s">
        <v>153</v>
      </c>
      <c r="O23" s="16" t="s">
        <v>52</v>
      </c>
      <c r="P23" s="16" t="s">
        <v>25</v>
      </c>
      <c r="Q23" s="113">
        <v>18</v>
      </c>
      <c r="R23" s="115">
        <v>0.23669999999999999</v>
      </c>
      <c r="S23" s="114">
        <f t="shared" si="5"/>
        <v>4.2606000000000002</v>
      </c>
      <c r="T23" s="92"/>
      <c r="U23" s="18">
        <f t="shared" si="0"/>
        <v>0</v>
      </c>
      <c r="V23" s="37">
        <v>2.9</v>
      </c>
      <c r="W23" s="32">
        <f t="shared" si="1"/>
        <v>0</v>
      </c>
      <c r="X23" s="55">
        <v>2.7619999999999999E-2</v>
      </c>
      <c r="Y23" s="32">
        <f t="shared" si="6"/>
        <v>0</v>
      </c>
      <c r="AC23" s="116"/>
    </row>
    <row r="24" spans="1:29" ht="16.5" customHeight="1" x14ac:dyDescent="0.25">
      <c r="A24" s="270" t="s">
        <v>69</v>
      </c>
      <c r="B24" s="271"/>
      <c r="C24" s="271"/>
      <c r="D24" s="271"/>
      <c r="E24" s="271"/>
      <c r="F24" s="271"/>
      <c r="G24" s="272"/>
      <c r="H24" s="20">
        <f>SUM(H19:H23)</f>
        <v>0</v>
      </c>
      <c r="I24" s="18">
        <f>SUM(I19:I23)</f>
        <v>0</v>
      </c>
      <c r="J24" s="33"/>
      <c r="K24" s="38">
        <f>SUM(K19:K23)</f>
        <v>0</v>
      </c>
      <c r="M24" s="16">
        <v>42</v>
      </c>
      <c r="N24" s="17" t="s">
        <v>134</v>
      </c>
      <c r="O24" s="16" t="s">
        <v>123</v>
      </c>
      <c r="P24" s="16" t="s">
        <v>208</v>
      </c>
      <c r="Q24" s="113">
        <v>12</v>
      </c>
      <c r="R24" s="115">
        <v>0.26329999999999998</v>
      </c>
      <c r="S24" s="114">
        <f t="shared" si="5"/>
        <v>3.1595999999999997</v>
      </c>
      <c r="T24" s="92">
        <v>300</v>
      </c>
      <c r="U24" s="18">
        <f t="shared" si="0"/>
        <v>947.87999999999988</v>
      </c>
      <c r="V24" s="37">
        <v>2.1</v>
      </c>
      <c r="W24" s="32">
        <f t="shared" si="1"/>
        <v>630</v>
      </c>
      <c r="X24" s="55">
        <v>2.3140000000000001E-2</v>
      </c>
      <c r="Y24" s="32">
        <f t="shared" si="6"/>
        <v>6.9420000000000002</v>
      </c>
      <c r="AC24" s="116"/>
    </row>
    <row r="25" spans="1:29" ht="16.5" customHeight="1" x14ac:dyDescent="0.25">
      <c r="A25" s="16">
        <v>14</v>
      </c>
      <c r="B25" s="17" t="s">
        <v>188</v>
      </c>
      <c r="C25" s="16" t="s">
        <v>108</v>
      </c>
      <c r="D25" s="16" t="s">
        <v>21</v>
      </c>
      <c r="E25" s="113">
        <v>12</v>
      </c>
      <c r="F25" s="118">
        <v>0.38</v>
      </c>
      <c r="G25" s="114">
        <f>E25*F25</f>
        <v>4.5600000000000005</v>
      </c>
      <c r="H25" s="119"/>
      <c r="I25" s="18">
        <f t="shared" si="10"/>
        <v>0</v>
      </c>
      <c r="J25" s="37">
        <v>12.95</v>
      </c>
      <c r="K25" s="32">
        <f t="shared" si="11"/>
        <v>0</v>
      </c>
      <c r="M25" s="16">
        <v>43</v>
      </c>
      <c r="N25" s="17" t="s">
        <v>135</v>
      </c>
      <c r="O25" s="16" t="s">
        <v>125</v>
      </c>
      <c r="P25" s="16" t="s">
        <v>208</v>
      </c>
      <c r="Q25" s="113">
        <v>12</v>
      </c>
      <c r="R25" s="115">
        <v>0.26329999999999998</v>
      </c>
      <c r="S25" s="114">
        <f t="shared" si="5"/>
        <v>3.1595999999999997</v>
      </c>
      <c r="T25" s="92">
        <v>250</v>
      </c>
      <c r="U25" s="18">
        <f t="shared" si="0"/>
        <v>789.9</v>
      </c>
      <c r="V25" s="37">
        <v>2.1</v>
      </c>
      <c r="W25" s="32">
        <f t="shared" si="1"/>
        <v>525</v>
      </c>
      <c r="X25" s="55">
        <v>2.3140000000000001E-2</v>
      </c>
      <c r="Y25" s="32">
        <f t="shared" si="6"/>
        <v>5.7850000000000001</v>
      </c>
      <c r="AC25" s="116"/>
    </row>
    <row r="26" spans="1:29" ht="16.5" customHeight="1" x14ac:dyDescent="0.25">
      <c r="A26" s="16">
        <v>15</v>
      </c>
      <c r="B26" s="17" t="s">
        <v>189</v>
      </c>
      <c r="C26" s="16" t="s">
        <v>109</v>
      </c>
      <c r="D26" s="16" t="s">
        <v>21</v>
      </c>
      <c r="E26" s="113">
        <v>12</v>
      </c>
      <c r="F26" s="118">
        <v>0.38</v>
      </c>
      <c r="G26" s="114">
        <f t="shared" ref="G26:G29" si="13">E26*F26</f>
        <v>4.5600000000000005</v>
      </c>
      <c r="H26" s="119"/>
      <c r="I26" s="18">
        <f t="shared" si="10"/>
        <v>0</v>
      </c>
      <c r="J26" s="37">
        <v>12.95</v>
      </c>
      <c r="K26" s="32">
        <f t="shared" si="11"/>
        <v>0</v>
      </c>
      <c r="M26" s="16">
        <v>44</v>
      </c>
      <c r="N26" s="17" t="s">
        <v>133</v>
      </c>
      <c r="O26" s="16" t="s">
        <v>129</v>
      </c>
      <c r="P26" s="16" t="s">
        <v>208</v>
      </c>
      <c r="Q26" s="113">
        <v>12</v>
      </c>
      <c r="R26" s="115">
        <v>0.26329999999999998</v>
      </c>
      <c r="S26" s="114">
        <f t="shared" si="5"/>
        <v>3.1595999999999997</v>
      </c>
      <c r="T26" s="92">
        <v>600</v>
      </c>
      <c r="U26" s="18">
        <f t="shared" si="0"/>
        <v>1895.7599999999998</v>
      </c>
      <c r="V26" s="37">
        <v>2.1</v>
      </c>
      <c r="W26" s="32">
        <f t="shared" si="1"/>
        <v>1260</v>
      </c>
      <c r="X26" s="55">
        <v>2.3140000000000001E-2</v>
      </c>
      <c r="Y26" s="32">
        <f t="shared" si="6"/>
        <v>13.884</v>
      </c>
      <c r="AC26" s="116"/>
    </row>
    <row r="27" spans="1:29" ht="16.5" customHeight="1" x14ac:dyDescent="0.25">
      <c r="A27" s="16">
        <v>16</v>
      </c>
      <c r="B27" s="17" t="s">
        <v>106</v>
      </c>
      <c r="C27" s="16" t="s">
        <v>110</v>
      </c>
      <c r="D27" s="16" t="s">
        <v>21</v>
      </c>
      <c r="E27" s="113">
        <v>12</v>
      </c>
      <c r="F27" s="118">
        <v>0.38</v>
      </c>
      <c r="G27" s="114">
        <f t="shared" si="13"/>
        <v>4.5600000000000005</v>
      </c>
      <c r="H27" s="119"/>
      <c r="I27" s="18">
        <f t="shared" si="10"/>
        <v>0</v>
      </c>
      <c r="J27" s="37">
        <v>12.95</v>
      </c>
      <c r="K27" s="32">
        <f t="shared" si="11"/>
        <v>0</v>
      </c>
      <c r="M27" s="16">
        <v>45</v>
      </c>
      <c r="N27" s="17" t="s">
        <v>136</v>
      </c>
      <c r="O27" s="16" t="s">
        <v>130</v>
      </c>
      <c r="P27" s="16" t="s">
        <v>208</v>
      </c>
      <c r="Q27" s="113">
        <v>12</v>
      </c>
      <c r="R27" s="115">
        <v>0.26329999999999998</v>
      </c>
      <c r="S27" s="114">
        <f t="shared" si="5"/>
        <v>3.1595999999999997</v>
      </c>
      <c r="T27" s="92"/>
      <c r="U27" s="18">
        <f t="shared" si="0"/>
        <v>0</v>
      </c>
      <c r="V27" s="37">
        <v>2.1</v>
      </c>
      <c r="W27" s="32">
        <f t="shared" si="1"/>
        <v>0</v>
      </c>
      <c r="X27" s="55">
        <v>2.3140000000000001E-2</v>
      </c>
      <c r="Y27" s="32">
        <f t="shared" si="6"/>
        <v>0</v>
      </c>
      <c r="AC27" s="116"/>
    </row>
    <row r="28" spans="1:29" ht="16.5" customHeight="1" x14ac:dyDescent="0.25">
      <c r="A28" s="16">
        <v>17</v>
      </c>
      <c r="B28" s="17" t="s">
        <v>190</v>
      </c>
      <c r="C28" s="16" t="s">
        <v>194</v>
      </c>
      <c r="D28" s="16" t="s">
        <v>21</v>
      </c>
      <c r="E28" s="113">
        <v>12</v>
      </c>
      <c r="F28" s="118">
        <v>0.38</v>
      </c>
      <c r="G28" s="114">
        <f t="shared" si="13"/>
        <v>4.5600000000000005</v>
      </c>
      <c r="H28" s="119"/>
      <c r="I28" s="18">
        <f t="shared" si="10"/>
        <v>0</v>
      </c>
      <c r="J28" s="37">
        <v>12.95</v>
      </c>
      <c r="K28" s="32">
        <f t="shared" si="11"/>
        <v>0</v>
      </c>
      <c r="M28" s="16">
        <v>46</v>
      </c>
      <c r="N28" s="17" t="s">
        <v>140</v>
      </c>
      <c r="O28" s="16" t="s">
        <v>139</v>
      </c>
      <c r="P28" s="16" t="s">
        <v>208</v>
      </c>
      <c r="Q28" s="113">
        <v>12</v>
      </c>
      <c r="R28" s="115">
        <v>0.26329999999999998</v>
      </c>
      <c r="S28" s="114">
        <f>Q28*R28</f>
        <v>3.1595999999999997</v>
      </c>
      <c r="T28" s="92">
        <v>300</v>
      </c>
      <c r="U28" s="18">
        <f t="shared" si="0"/>
        <v>947.87999999999988</v>
      </c>
      <c r="V28" s="37">
        <v>2.1</v>
      </c>
      <c r="W28" s="32">
        <f>T28*V28</f>
        <v>630</v>
      </c>
      <c r="X28" s="55">
        <v>2.3140000000000001E-2</v>
      </c>
      <c r="Y28" s="32">
        <f>X28*T28</f>
        <v>6.9420000000000002</v>
      </c>
      <c r="AC28" s="116"/>
    </row>
    <row r="29" spans="1:29" ht="16.5" customHeight="1" x14ac:dyDescent="0.25">
      <c r="A29" s="16">
        <v>18</v>
      </c>
      <c r="B29" s="17" t="s">
        <v>192</v>
      </c>
      <c r="C29" s="16" t="s">
        <v>195</v>
      </c>
      <c r="D29" s="16" t="s">
        <v>21</v>
      </c>
      <c r="E29" s="113">
        <v>12</v>
      </c>
      <c r="F29" s="118">
        <v>0.38</v>
      </c>
      <c r="G29" s="114">
        <f t="shared" si="13"/>
        <v>4.5600000000000005</v>
      </c>
      <c r="H29" s="119"/>
      <c r="I29" s="18">
        <f t="shared" si="10"/>
        <v>0</v>
      </c>
      <c r="J29" s="37">
        <v>12.95</v>
      </c>
      <c r="K29" s="32">
        <f t="shared" si="11"/>
        <v>0</v>
      </c>
      <c r="M29" s="16">
        <v>47</v>
      </c>
      <c r="N29" s="17" t="s">
        <v>126</v>
      </c>
      <c r="O29" s="16" t="s">
        <v>127</v>
      </c>
      <c r="P29" s="16" t="s">
        <v>124</v>
      </c>
      <c r="Q29" s="113">
        <v>30</v>
      </c>
      <c r="R29" s="115">
        <v>0.19670000000000001</v>
      </c>
      <c r="S29" s="114">
        <f>Q29*R29</f>
        <v>5.9010000000000007</v>
      </c>
      <c r="T29" s="92">
        <v>300</v>
      </c>
      <c r="U29" s="18">
        <f t="shared" si="0"/>
        <v>1770.3000000000002</v>
      </c>
      <c r="V29" s="37">
        <v>4</v>
      </c>
      <c r="W29" s="32">
        <f>T29*V29</f>
        <v>1200</v>
      </c>
      <c r="X29" s="55">
        <v>2.1870000000000001E-2</v>
      </c>
      <c r="Y29" s="32">
        <f>X29*T29</f>
        <v>6.5609999999999999</v>
      </c>
      <c r="AC29" s="116"/>
    </row>
    <row r="30" spans="1:29" ht="16.5" customHeight="1" x14ac:dyDescent="0.25">
      <c r="A30" s="270" t="s">
        <v>111</v>
      </c>
      <c r="B30" s="271"/>
      <c r="C30" s="271"/>
      <c r="D30" s="271"/>
      <c r="E30" s="271"/>
      <c r="F30" s="271"/>
      <c r="G30" s="272"/>
      <c r="H30" s="20">
        <f>SUM(H25:H29)</f>
        <v>0</v>
      </c>
      <c r="I30" s="19">
        <f>SUM(I25:I29)</f>
        <v>0</v>
      </c>
      <c r="J30" s="33"/>
      <c r="K30" s="38">
        <f>SUM(K25:K29)</f>
        <v>0</v>
      </c>
      <c r="M30" s="16">
        <v>48</v>
      </c>
      <c r="N30" s="17" t="s">
        <v>26</v>
      </c>
      <c r="O30" s="16" t="s">
        <v>128</v>
      </c>
      <c r="P30" s="16" t="s">
        <v>124</v>
      </c>
      <c r="Q30" s="113">
        <v>30</v>
      </c>
      <c r="R30" s="115">
        <v>0.19670000000000001</v>
      </c>
      <c r="S30" s="114">
        <f>Q30*R30</f>
        <v>5.9010000000000007</v>
      </c>
      <c r="T30" s="92">
        <v>300</v>
      </c>
      <c r="U30" s="18">
        <f t="shared" si="0"/>
        <v>1770.3000000000002</v>
      </c>
      <c r="V30" s="37">
        <v>4</v>
      </c>
      <c r="W30" s="32">
        <f>T30*V30</f>
        <v>1200</v>
      </c>
      <c r="X30" s="55">
        <v>2.1870000000000001E-2</v>
      </c>
      <c r="Y30" s="32">
        <f>X30*T30</f>
        <v>6.5609999999999999</v>
      </c>
      <c r="AC30" s="116"/>
    </row>
    <row r="31" spans="1:29" ht="16.5" customHeight="1" x14ac:dyDescent="0.25">
      <c r="A31" s="283" t="s">
        <v>112</v>
      </c>
      <c r="B31" s="284"/>
      <c r="C31" s="284"/>
      <c r="D31" s="284"/>
      <c r="E31" s="284"/>
      <c r="F31" s="284"/>
      <c r="G31" s="285"/>
      <c r="H31" s="45">
        <f>H24+H30</f>
        <v>0</v>
      </c>
      <c r="I31" s="46">
        <f>I24+I30</f>
        <v>0</v>
      </c>
      <c r="J31" s="47"/>
      <c r="K31" s="48">
        <f>K24+K30</f>
        <v>0</v>
      </c>
      <c r="M31" s="16">
        <v>49</v>
      </c>
      <c r="N31" s="17" t="s">
        <v>137</v>
      </c>
      <c r="O31" s="16" t="s">
        <v>131</v>
      </c>
      <c r="P31" s="16" t="s">
        <v>124</v>
      </c>
      <c r="Q31" s="113">
        <v>30</v>
      </c>
      <c r="R31" s="115">
        <v>0.19670000000000001</v>
      </c>
      <c r="S31" s="114">
        <f>Q31*R31</f>
        <v>5.9010000000000007</v>
      </c>
      <c r="T31" s="92">
        <v>550</v>
      </c>
      <c r="U31" s="18">
        <f t="shared" si="0"/>
        <v>3245.55</v>
      </c>
      <c r="V31" s="37">
        <v>4</v>
      </c>
      <c r="W31" s="32">
        <f t="shared" ref="W31:W35" si="14">T31*V31</f>
        <v>2200</v>
      </c>
      <c r="X31" s="55">
        <v>2.1870000000000001E-2</v>
      </c>
      <c r="Y31" s="32">
        <f t="shared" ref="Y31:Y35" si="15">X31*T31</f>
        <v>12.028500000000001</v>
      </c>
      <c r="AC31" s="116"/>
    </row>
    <row r="32" spans="1:29" s="8" customFormat="1" ht="16.5" customHeight="1" x14ac:dyDescent="0.25">
      <c r="A32" s="16">
        <v>19</v>
      </c>
      <c r="B32" s="17" t="s">
        <v>154</v>
      </c>
      <c r="C32" s="16" t="s">
        <v>155</v>
      </c>
      <c r="D32" s="16" t="s">
        <v>7</v>
      </c>
      <c r="E32" s="113">
        <v>20</v>
      </c>
      <c r="F32" s="114">
        <v>0.2</v>
      </c>
      <c r="G32" s="114">
        <f>E32*F32</f>
        <v>4</v>
      </c>
      <c r="H32" s="119"/>
      <c r="I32" s="18">
        <f t="shared" ref="I32:I34" si="16">G32*H32</f>
        <v>0</v>
      </c>
      <c r="J32" s="37">
        <v>10.93</v>
      </c>
      <c r="K32" s="32">
        <f t="shared" ref="K32:K34" si="17">H32*J32</f>
        <v>0</v>
      </c>
      <c r="L32" s="112"/>
      <c r="M32" s="16">
        <v>50</v>
      </c>
      <c r="N32" s="17" t="s">
        <v>138</v>
      </c>
      <c r="O32" s="16" t="s">
        <v>132</v>
      </c>
      <c r="P32" s="16" t="s">
        <v>124</v>
      </c>
      <c r="Q32" s="113">
        <v>30</v>
      </c>
      <c r="R32" s="115">
        <v>0.19670000000000001</v>
      </c>
      <c r="S32" s="114">
        <f>Q32*R32</f>
        <v>5.9010000000000007</v>
      </c>
      <c r="T32" s="92">
        <v>40</v>
      </c>
      <c r="U32" s="18">
        <f t="shared" si="0"/>
        <v>236.04000000000002</v>
      </c>
      <c r="V32" s="37">
        <v>4</v>
      </c>
      <c r="W32" s="32">
        <f t="shared" si="14"/>
        <v>160</v>
      </c>
      <c r="X32" s="55">
        <v>2.1870000000000001E-2</v>
      </c>
      <c r="Y32" s="32">
        <f t="shared" si="15"/>
        <v>0.87480000000000002</v>
      </c>
      <c r="Z32" s="112"/>
      <c r="AC32" s="116"/>
    </row>
    <row r="33" spans="1:48" s="8" customFormat="1" ht="16.5" customHeight="1" x14ac:dyDescent="0.25">
      <c r="A33" s="16">
        <v>20</v>
      </c>
      <c r="B33" s="17" t="s">
        <v>156</v>
      </c>
      <c r="C33" s="16" t="s">
        <v>157</v>
      </c>
      <c r="D33" s="16" t="s">
        <v>7</v>
      </c>
      <c r="E33" s="113">
        <v>20</v>
      </c>
      <c r="F33" s="114">
        <v>0.2</v>
      </c>
      <c r="G33" s="114">
        <f t="shared" ref="G33:G34" si="18">E33*F33</f>
        <v>4</v>
      </c>
      <c r="H33" s="119"/>
      <c r="I33" s="18">
        <f t="shared" si="16"/>
        <v>0</v>
      </c>
      <c r="J33" s="37">
        <v>10.93</v>
      </c>
      <c r="K33" s="32">
        <f t="shared" si="17"/>
        <v>0</v>
      </c>
      <c r="L33" s="112"/>
      <c r="M33" s="16">
        <v>51</v>
      </c>
      <c r="N33" s="17" t="s">
        <v>198</v>
      </c>
      <c r="O33" s="16" t="s">
        <v>199</v>
      </c>
      <c r="P33" s="16" t="s">
        <v>148</v>
      </c>
      <c r="Q33" s="113">
        <v>24</v>
      </c>
      <c r="R33" s="115">
        <v>0.23</v>
      </c>
      <c r="S33" s="114">
        <f t="shared" ref="S33:S40" si="19">Q33*R33</f>
        <v>5.5200000000000005</v>
      </c>
      <c r="T33" s="92">
        <v>150</v>
      </c>
      <c r="U33" s="18">
        <f t="shared" si="0"/>
        <v>828.00000000000011</v>
      </c>
      <c r="V33" s="37">
        <v>3.8</v>
      </c>
      <c r="W33" s="32">
        <f t="shared" si="14"/>
        <v>570</v>
      </c>
      <c r="X33" s="55">
        <v>3.0599999999999999E-2</v>
      </c>
      <c r="Y33" s="32">
        <f t="shared" si="15"/>
        <v>4.59</v>
      </c>
      <c r="Z33" s="112"/>
      <c r="AC33" s="116"/>
    </row>
    <row r="34" spans="1:48" s="8" customFormat="1" ht="16.5" customHeight="1" x14ac:dyDescent="0.25">
      <c r="A34" s="16">
        <v>21</v>
      </c>
      <c r="B34" s="17" t="s">
        <v>158</v>
      </c>
      <c r="C34" s="16" t="s">
        <v>159</v>
      </c>
      <c r="D34" s="16" t="s">
        <v>7</v>
      </c>
      <c r="E34" s="113">
        <v>20</v>
      </c>
      <c r="F34" s="114">
        <v>0.2</v>
      </c>
      <c r="G34" s="114">
        <f t="shared" si="18"/>
        <v>4</v>
      </c>
      <c r="H34" s="119"/>
      <c r="I34" s="18">
        <f t="shared" si="16"/>
        <v>0</v>
      </c>
      <c r="J34" s="37">
        <v>10.93</v>
      </c>
      <c r="K34" s="32">
        <f t="shared" si="17"/>
        <v>0</v>
      </c>
      <c r="L34" s="112"/>
      <c r="M34" s="16">
        <v>52</v>
      </c>
      <c r="N34" s="17" t="s">
        <v>200</v>
      </c>
      <c r="O34" s="16" t="s">
        <v>201</v>
      </c>
      <c r="P34" s="16" t="s">
        <v>148</v>
      </c>
      <c r="Q34" s="113">
        <v>24</v>
      </c>
      <c r="R34" s="115">
        <v>0.23</v>
      </c>
      <c r="S34" s="114">
        <f t="shared" si="19"/>
        <v>5.5200000000000005</v>
      </c>
      <c r="T34" s="92">
        <v>150</v>
      </c>
      <c r="U34" s="18">
        <f t="shared" si="0"/>
        <v>828.00000000000011</v>
      </c>
      <c r="V34" s="37">
        <v>3.8</v>
      </c>
      <c r="W34" s="32">
        <f t="shared" si="14"/>
        <v>570</v>
      </c>
      <c r="X34" s="55">
        <v>3.0599999999999999E-2</v>
      </c>
      <c r="Y34" s="32">
        <f t="shared" si="15"/>
        <v>4.59</v>
      </c>
      <c r="Z34" s="112"/>
      <c r="AC34" s="116"/>
    </row>
    <row r="35" spans="1:48" ht="16.5" customHeight="1" x14ac:dyDescent="0.25">
      <c r="A35" s="270" t="s">
        <v>69</v>
      </c>
      <c r="B35" s="271"/>
      <c r="C35" s="271"/>
      <c r="D35" s="271"/>
      <c r="E35" s="271"/>
      <c r="F35" s="271"/>
      <c r="G35" s="272"/>
      <c r="H35" s="20">
        <f>SUM(H32:H34)</f>
        <v>0</v>
      </c>
      <c r="I35" s="18">
        <f>SUM(I32:I34)</f>
        <v>0</v>
      </c>
      <c r="J35" s="33"/>
      <c r="K35" s="38">
        <f>SUM(K32:K34)</f>
        <v>0</v>
      </c>
      <c r="M35" s="16">
        <v>53</v>
      </c>
      <c r="N35" s="17" t="s">
        <v>202</v>
      </c>
      <c r="O35" s="16" t="s">
        <v>203</v>
      </c>
      <c r="P35" s="16" t="s">
        <v>148</v>
      </c>
      <c r="Q35" s="113">
        <v>24</v>
      </c>
      <c r="R35" s="115">
        <v>0.23</v>
      </c>
      <c r="S35" s="114">
        <f t="shared" si="19"/>
        <v>5.5200000000000005</v>
      </c>
      <c r="T35" s="92">
        <v>150</v>
      </c>
      <c r="U35" s="18">
        <f t="shared" si="0"/>
        <v>828.00000000000011</v>
      </c>
      <c r="V35" s="37">
        <v>3.8</v>
      </c>
      <c r="W35" s="32">
        <f t="shared" si="14"/>
        <v>570</v>
      </c>
      <c r="X35" s="55">
        <v>3.0599999999999999E-2</v>
      </c>
      <c r="Y35" s="32">
        <f t="shared" si="15"/>
        <v>4.59</v>
      </c>
      <c r="AC35" s="116"/>
      <c r="AU35" s="8"/>
      <c r="AV35" s="8"/>
    </row>
    <row r="36" spans="1:48" ht="16.5" customHeight="1" x14ac:dyDescent="0.25">
      <c r="A36" s="16">
        <v>22</v>
      </c>
      <c r="B36" s="17" t="s">
        <v>154</v>
      </c>
      <c r="C36" s="16" t="s">
        <v>160</v>
      </c>
      <c r="D36" s="16" t="s">
        <v>21</v>
      </c>
      <c r="E36" s="113">
        <v>12</v>
      </c>
      <c r="F36" s="114">
        <v>0.4</v>
      </c>
      <c r="G36" s="114">
        <f>E36*F36</f>
        <v>4.8000000000000007</v>
      </c>
      <c r="H36" s="119"/>
      <c r="I36" s="18">
        <f t="shared" ref="I36:I38" si="20">G36*H36</f>
        <v>0</v>
      </c>
      <c r="J36" s="37">
        <v>12.95</v>
      </c>
      <c r="K36" s="32">
        <f t="shared" ref="K36:K38" si="21">H36*J36</f>
        <v>0</v>
      </c>
      <c r="M36" s="16">
        <v>54</v>
      </c>
      <c r="N36" s="17" t="s">
        <v>53</v>
      </c>
      <c r="O36" s="16" t="s">
        <v>54</v>
      </c>
      <c r="P36" s="16" t="s">
        <v>55</v>
      </c>
      <c r="Q36" s="113">
        <v>20</v>
      </c>
      <c r="R36" s="117">
        <v>0.2631</v>
      </c>
      <c r="S36" s="114">
        <f t="shared" si="19"/>
        <v>5.2620000000000005</v>
      </c>
      <c r="T36" s="92"/>
      <c r="U36" s="18">
        <f t="shared" si="0"/>
        <v>0</v>
      </c>
      <c r="V36" s="37">
        <v>6</v>
      </c>
      <c r="W36" s="32">
        <f>T36*V36</f>
        <v>0</v>
      </c>
      <c r="X36" s="55">
        <v>3.0110000000000001E-2</v>
      </c>
      <c r="Y36" s="32">
        <f>X36*T36</f>
        <v>0</v>
      </c>
      <c r="AC36" s="116"/>
    </row>
    <row r="37" spans="1:48" ht="16.5" customHeight="1" x14ac:dyDescent="0.25">
      <c r="A37" s="16">
        <v>23</v>
      </c>
      <c r="B37" s="17" t="s">
        <v>156</v>
      </c>
      <c r="C37" s="16" t="s">
        <v>161</v>
      </c>
      <c r="D37" s="16" t="s">
        <v>21</v>
      </c>
      <c r="E37" s="113">
        <v>12</v>
      </c>
      <c r="F37" s="114">
        <v>0.4</v>
      </c>
      <c r="G37" s="114">
        <f t="shared" ref="G37:G38" si="22">E37*F37</f>
        <v>4.8000000000000007</v>
      </c>
      <c r="H37" s="119"/>
      <c r="I37" s="18">
        <f t="shared" si="20"/>
        <v>0</v>
      </c>
      <c r="J37" s="37">
        <v>12.95</v>
      </c>
      <c r="K37" s="32">
        <f t="shared" si="21"/>
        <v>0</v>
      </c>
      <c r="M37" s="16">
        <v>55</v>
      </c>
      <c r="N37" s="17" t="s">
        <v>56</v>
      </c>
      <c r="O37" s="16" t="s">
        <v>86</v>
      </c>
      <c r="P37" s="16" t="s">
        <v>57</v>
      </c>
      <c r="Q37" s="113">
        <v>300</v>
      </c>
      <c r="R37" s="115">
        <v>0.01</v>
      </c>
      <c r="S37" s="114">
        <f t="shared" si="19"/>
        <v>3</v>
      </c>
      <c r="T37" s="92"/>
      <c r="U37" s="18">
        <f t="shared" si="0"/>
        <v>0</v>
      </c>
      <c r="V37" s="37">
        <v>4.2</v>
      </c>
      <c r="W37" s="32">
        <f>T37*V37</f>
        <v>0</v>
      </c>
      <c r="X37" s="55">
        <v>1.8149999999999999E-2</v>
      </c>
      <c r="Y37" s="32">
        <f>X37*T37</f>
        <v>0</v>
      </c>
      <c r="AC37" s="116"/>
    </row>
    <row r="38" spans="1:48" ht="16.5" customHeight="1" x14ac:dyDescent="0.25">
      <c r="A38" s="16">
        <v>24</v>
      </c>
      <c r="B38" s="17" t="s">
        <v>158</v>
      </c>
      <c r="C38" s="16" t="s">
        <v>162</v>
      </c>
      <c r="D38" s="16" t="s">
        <v>21</v>
      </c>
      <c r="E38" s="113">
        <v>12</v>
      </c>
      <c r="F38" s="114">
        <v>0.4</v>
      </c>
      <c r="G38" s="114">
        <f t="shared" si="22"/>
        <v>4.8000000000000007</v>
      </c>
      <c r="H38" s="119"/>
      <c r="I38" s="18">
        <f t="shared" si="20"/>
        <v>0</v>
      </c>
      <c r="J38" s="37">
        <v>12.95</v>
      </c>
      <c r="K38" s="32">
        <f t="shared" si="21"/>
        <v>0</v>
      </c>
      <c r="M38" s="16">
        <v>56</v>
      </c>
      <c r="N38" s="17" t="s">
        <v>58</v>
      </c>
      <c r="O38" s="16" t="s">
        <v>90</v>
      </c>
      <c r="P38" s="16" t="s">
        <v>57</v>
      </c>
      <c r="Q38" s="113">
        <v>300</v>
      </c>
      <c r="R38" s="115">
        <v>0.01</v>
      </c>
      <c r="S38" s="114">
        <f t="shared" si="19"/>
        <v>3</v>
      </c>
      <c r="T38" s="92"/>
      <c r="U38" s="18">
        <f t="shared" si="0"/>
        <v>0</v>
      </c>
      <c r="V38" s="37">
        <v>4.2</v>
      </c>
      <c r="W38" s="32">
        <f>T38*V38</f>
        <v>0</v>
      </c>
      <c r="X38" s="55">
        <v>1.8149999999999999E-2</v>
      </c>
      <c r="Y38" s="32">
        <f>X38*T38</f>
        <v>0</v>
      </c>
      <c r="AC38" s="116"/>
    </row>
    <row r="39" spans="1:48" ht="16.5" customHeight="1" x14ac:dyDescent="0.25">
      <c r="A39" s="270" t="s">
        <v>111</v>
      </c>
      <c r="B39" s="271"/>
      <c r="C39" s="271"/>
      <c r="D39" s="271"/>
      <c r="E39" s="271"/>
      <c r="F39" s="271"/>
      <c r="G39" s="272"/>
      <c r="H39" s="20">
        <f>SUM(H36:H38)</f>
        <v>0</v>
      </c>
      <c r="I39" s="19">
        <f>SUM(I36:I38)</f>
        <v>0</v>
      </c>
      <c r="J39" s="33"/>
      <c r="K39" s="38">
        <f>SUM(K36:K38)</f>
        <v>0</v>
      </c>
      <c r="M39" s="16">
        <v>57</v>
      </c>
      <c r="N39" s="17" t="s">
        <v>59</v>
      </c>
      <c r="O39" s="16" t="s">
        <v>88</v>
      </c>
      <c r="P39" s="16" t="s">
        <v>60</v>
      </c>
      <c r="Q39" s="113">
        <v>300</v>
      </c>
      <c r="R39" s="115">
        <v>0.01</v>
      </c>
      <c r="S39" s="114">
        <f t="shared" si="19"/>
        <v>3</v>
      </c>
      <c r="T39" s="92"/>
      <c r="U39" s="18">
        <f t="shared" si="0"/>
        <v>0</v>
      </c>
      <c r="V39" s="37">
        <v>3.6</v>
      </c>
      <c r="W39" s="32">
        <f t="shared" ref="W39" si="23">T39*V39</f>
        <v>0</v>
      </c>
      <c r="X39" s="55">
        <v>1.8149999999999999E-2</v>
      </c>
      <c r="Y39" s="32">
        <f t="shared" ref="Y39" si="24">X39*T39</f>
        <v>0</v>
      </c>
      <c r="AC39" s="116"/>
    </row>
    <row r="40" spans="1:48" ht="16.5" customHeight="1" x14ac:dyDescent="0.25">
      <c r="A40" s="286" t="s">
        <v>163</v>
      </c>
      <c r="B40" s="287"/>
      <c r="C40" s="287"/>
      <c r="D40" s="287"/>
      <c r="E40" s="287"/>
      <c r="F40" s="287"/>
      <c r="G40" s="288"/>
      <c r="H40" s="57">
        <f>H35+H39</f>
        <v>0</v>
      </c>
      <c r="I40" s="58">
        <f>I35+I39</f>
        <v>0</v>
      </c>
      <c r="J40" s="59"/>
      <c r="K40" s="60">
        <f>K35+K39</f>
        <v>0</v>
      </c>
      <c r="M40" s="16">
        <v>58</v>
      </c>
      <c r="N40" s="17" t="s">
        <v>61</v>
      </c>
      <c r="O40" s="16" t="s">
        <v>87</v>
      </c>
      <c r="P40" s="16" t="s">
        <v>60</v>
      </c>
      <c r="Q40" s="113">
        <v>300</v>
      </c>
      <c r="R40" s="117">
        <v>0.01</v>
      </c>
      <c r="S40" s="114">
        <f t="shared" si="19"/>
        <v>3</v>
      </c>
      <c r="T40" s="92"/>
      <c r="U40" s="18">
        <f t="shared" si="0"/>
        <v>0</v>
      </c>
      <c r="V40" s="37">
        <v>3.6</v>
      </c>
      <c r="W40" s="32">
        <f>T40*V40</f>
        <v>0</v>
      </c>
      <c r="X40" s="55">
        <v>1.8149999999999999E-2</v>
      </c>
      <c r="Y40" s="32">
        <f>X40*T40</f>
        <v>0</v>
      </c>
      <c r="AC40" s="116"/>
    </row>
    <row r="41" spans="1:48" ht="16.5" customHeight="1" x14ac:dyDescent="0.25">
      <c r="A41" s="16">
        <v>25</v>
      </c>
      <c r="B41" s="17" t="s">
        <v>19</v>
      </c>
      <c r="C41" s="16" t="s">
        <v>20</v>
      </c>
      <c r="D41" s="16" t="s">
        <v>7</v>
      </c>
      <c r="E41" s="113">
        <v>12</v>
      </c>
      <c r="F41" s="118">
        <v>0.1</v>
      </c>
      <c r="G41" s="114">
        <f>E41*F41</f>
        <v>1.2000000000000002</v>
      </c>
      <c r="H41" s="119"/>
      <c r="I41" s="18">
        <f t="shared" ref="I41:I43" si="25">G41*H41</f>
        <v>0</v>
      </c>
      <c r="J41" s="37">
        <v>6.48</v>
      </c>
      <c r="K41" s="32">
        <f t="shared" ref="K41:K43" si="26">H41*J41</f>
        <v>0</v>
      </c>
      <c r="M41" s="16">
        <v>59</v>
      </c>
      <c r="N41" s="17" t="s">
        <v>164</v>
      </c>
      <c r="O41" s="16" t="s">
        <v>165</v>
      </c>
      <c r="P41" s="16" t="s">
        <v>166</v>
      </c>
      <c r="Q41" s="113">
        <v>5</v>
      </c>
      <c r="R41" s="115">
        <v>0.55959999999999999</v>
      </c>
      <c r="S41" s="114">
        <f>Q41*R41</f>
        <v>2.798</v>
      </c>
      <c r="T41" s="92"/>
      <c r="U41" s="18">
        <f t="shared" si="0"/>
        <v>0</v>
      </c>
      <c r="V41" s="37">
        <v>5.5</v>
      </c>
      <c r="W41" s="32">
        <f>T41*V41</f>
        <v>0</v>
      </c>
      <c r="X41" s="55">
        <v>2.5159999999999998E-2</v>
      </c>
      <c r="Y41" s="32">
        <f t="shared" ref="Y41:Y58" si="27">X41*T41</f>
        <v>0</v>
      </c>
    </row>
    <row r="42" spans="1:48" ht="16.5" customHeight="1" x14ac:dyDescent="0.25">
      <c r="A42" s="16">
        <v>26</v>
      </c>
      <c r="B42" s="17" t="s">
        <v>19</v>
      </c>
      <c r="C42" s="16" t="s">
        <v>63</v>
      </c>
      <c r="D42" s="16" t="s">
        <v>21</v>
      </c>
      <c r="E42" s="113">
        <v>12</v>
      </c>
      <c r="F42" s="118">
        <v>0.14000000000000001</v>
      </c>
      <c r="G42" s="114">
        <f t="shared" ref="G42:G43" si="28">E42*F42</f>
        <v>1.6800000000000002</v>
      </c>
      <c r="H42" s="119"/>
      <c r="I42" s="18">
        <f t="shared" si="25"/>
        <v>0</v>
      </c>
      <c r="J42" s="37">
        <v>12.75</v>
      </c>
      <c r="K42" s="32">
        <f t="shared" si="26"/>
        <v>0</v>
      </c>
      <c r="M42" s="16">
        <v>60</v>
      </c>
      <c r="N42" s="17" t="s">
        <v>167</v>
      </c>
      <c r="O42" s="16" t="s">
        <v>168</v>
      </c>
      <c r="P42" s="16" t="s">
        <v>166</v>
      </c>
      <c r="Q42" s="113">
        <v>5</v>
      </c>
      <c r="R42" s="115">
        <v>0.55959999999999999</v>
      </c>
      <c r="S42" s="114">
        <f t="shared" ref="S42:S52" si="29">Q42*R42</f>
        <v>2.798</v>
      </c>
      <c r="T42" s="92"/>
      <c r="U42" s="18">
        <f t="shared" si="0"/>
        <v>0</v>
      </c>
      <c r="V42" s="37">
        <v>5.5</v>
      </c>
      <c r="W42" s="32">
        <f t="shared" ref="W42:W44" si="30">T42*V42</f>
        <v>0</v>
      </c>
      <c r="X42" s="55">
        <v>2.5159999999999998E-2</v>
      </c>
      <c r="Y42" s="32">
        <f t="shared" si="27"/>
        <v>0</v>
      </c>
    </row>
    <row r="43" spans="1:48" ht="16.5" customHeight="1" x14ac:dyDescent="0.25">
      <c r="A43" s="16">
        <v>27</v>
      </c>
      <c r="B43" s="17" t="s">
        <v>19</v>
      </c>
      <c r="C43" s="16" t="s">
        <v>62</v>
      </c>
      <c r="D43" s="16" t="s">
        <v>22</v>
      </c>
      <c r="E43" s="113">
        <v>6</v>
      </c>
      <c r="F43" s="118">
        <v>0.15</v>
      </c>
      <c r="G43" s="114">
        <f t="shared" si="28"/>
        <v>0.89999999999999991</v>
      </c>
      <c r="H43" s="119"/>
      <c r="I43" s="18">
        <f t="shared" si="25"/>
        <v>0</v>
      </c>
      <c r="J43" s="37">
        <v>9.34</v>
      </c>
      <c r="K43" s="32">
        <f t="shared" si="26"/>
        <v>0</v>
      </c>
      <c r="M43" s="16">
        <v>61</v>
      </c>
      <c r="N43" s="17" t="s">
        <v>169</v>
      </c>
      <c r="O43" s="16" t="s">
        <v>170</v>
      </c>
      <c r="P43" s="16" t="s">
        <v>166</v>
      </c>
      <c r="Q43" s="113">
        <v>5</v>
      </c>
      <c r="R43" s="115">
        <v>0.55959999999999999</v>
      </c>
      <c r="S43" s="114">
        <f t="shared" si="29"/>
        <v>2.798</v>
      </c>
      <c r="T43" s="92"/>
      <c r="U43" s="18">
        <f t="shared" si="0"/>
        <v>0</v>
      </c>
      <c r="V43" s="37">
        <v>5.5</v>
      </c>
      <c r="W43" s="32">
        <f t="shared" si="30"/>
        <v>0</v>
      </c>
      <c r="X43" s="55">
        <v>2.5159999999999998E-2</v>
      </c>
      <c r="Y43" s="32">
        <f t="shared" si="27"/>
        <v>0</v>
      </c>
    </row>
    <row r="44" spans="1:48" ht="16.5" customHeight="1" x14ac:dyDescent="0.25">
      <c r="A44" s="270" t="s">
        <v>114</v>
      </c>
      <c r="B44" s="271"/>
      <c r="C44" s="271"/>
      <c r="D44" s="271"/>
      <c r="E44" s="271"/>
      <c r="F44" s="271"/>
      <c r="G44" s="272"/>
      <c r="H44" s="20">
        <f>SUM(H41:H43)</f>
        <v>0</v>
      </c>
      <c r="I44" s="19">
        <f>SUM(I41:I43)</f>
        <v>0</v>
      </c>
      <c r="J44" s="33"/>
      <c r="K44" s="38">
        <f>SUM(K41:K43)</f>
        <v>0</v>
      </c>
      <c r="M44" s="16">
        <v>62</v>
      </c>
      <c r="N44" s="17" t="s">
        <v>171</v>
      </c>
      <c r="O44" s="16" t="s">
        <v>172</v>
      </c>
      <c r="P44" s="16" t="s">
        <v>166</v>
      </c>
      <c r="Q44" s="113">
        <v>5</v>
      </c>
      <c r="R44" s="115">
        <v>0.57140000000000002</v>
      </c>
      <c r="S44" s="114">
        <f t="shared" si="29"/>
        <v>2.8570000000000002</v>
      </c>
      <c r="T44" s="92"/>
      <c r="U44" s="18">
        <f t="shared" si="0"/>
        <v>0</v>
      </c>
      <c r="V44" s="37">
        <v>5.5</v>
      </c>
      <c r="W44" s="32">
        <f t="shared" si="30"/>
        <v>0</v>
      </c>
      <c r="X44" s="55">
        <v>2.5159999999999998E-2</v>
      </c>
      <c r="Y44" s="32">
        <f t="shared" si="27"/>
        <v>0</v>
      </c>
    </row>
    <row r="45" spans="1:48" ht="16.5" customHeight="1" x14ac:dyDescent="0.25">
      <c r="A45" s="16">
        <v>28</v>
      </c>
      <c r="B45" s="17" t="s">
        <v>115</v>
      </c>
      <c r="C45" s="16" t="s">
        <v>116</v>
      </c>
      <c r="D45" s="16" t="s">
        <v>7</v>
      </c>
      <c r="E45" s="113">
        <v>12</v>
      </c>
      <c r="F45" s="118">
        <v>0.1</v>
      </c>
      <c r="G45" s="114">
        <f>E45*F45</f>
        <v>1.2000000000000002</v>
      </c>
      <c r="H45" s="119"/>
      <c r="I45" s="18">
        <f t="shared" ref="I45:I46" si="31">G45*H45</f>
        <v>0</v>
      </c>
      <c r="J45" s="37">
        <v>6.48</v>
      </c>
      <c r="K45" s="32">
        <f>H45*J45</f>
        <v>0</v>
      </c>
      <c r="M45" s="16">
        <v>63</v>
      </c>
      <c r="N45" s="17" t="s">
        <v>173</v>
      </c>
      <c r="O45" s="16" t="s">
        <v>174</v>
      </c>
      <c r="P45" s="16" t="s">
        <v>175</v>
      </c>
      <c r="Q45" s="113">
        <v>6</v>
      </c>
      <c r="R45" s="115">
        <v>1</v>
      </c>
      <c r="S45" s="114">
        <f t="shared" si="29"/>
        <v>6</v>
      </c>
      <c r="T45" s="92"/>
      <c r="U45" s="18">
        <f t="shared" si="0"/>
        <v>0</v>
      </c>
      <c r="V45" s="37">
        <v>6.5</v>
      </c>
      <c r="W45" s="32">
        <f>T45*V45</f>
        <v>0</v>
      </c>
      <c r="X45" s="55"/>
      <c r="Y45" s="32">
        <f t="shared" si="27"/>
        <v>0</v>
      </c>
    </row>
    <row r="46" spans="1:48" ht="16.5" customHeight="1" x14ac:dyDescent="0.25">
      <c r="A46" s="16">
        <v>29</v>
      </c>
      <c r="B46" s="17" t="s">
        <v>115</v>
      </c>
      <c r="C46" s="16" t="s">
        <v>117</v>
      </c>
      <c r="D46" s="16" t="s">
        <v>21</v>
      </c>
      <c r="E46" s="113">
        <v>12</v>
      </c>
      <c r="F46" s="118">
        <v>0.14000000000000001</v>
      </c>
      <c r="G46" s="114">
        <f>E46*F46</f>
        <v>1.6800000000000002</v>
      </c>
      <c r="H46" s="119"/>
      <c r="I46" s="18">
        <f t="shared" si="31"/>
        <v>0</v>
      </c>
      <c r="J46" s="37">
        <v>12.75</v>
      </c>
      <c r="K46" s="32">
        <f t="shared" ref="K46" si="32">H46*J46</f>
        <v>0</v>
      </c>
      <c r="M46" s="16">
        <v>64</v>
      </c>
      <c r="N46" s="17" t="s">
        <v>176</v>
      </c>
      <c r="O46" s="16" t="s">
        <v>177</v>
      </c>
      <c r="P46" s="16" t="s">
        <v>175</v>
      </c>
      <c r="Q46" s="113">
        <v>6</v>
      </c>
      <c r="R46" s="115">
        <v>1</v>
      </c>
      <c r="S46" s="114">
        <f t="shared" si="29"/>
        <v>6</v>
      </c>
      <c r="T46" s="92"/>
      <c r="U46" s="18">
        <f t="shared" si="0"/>
        <v>0</v>
      </c>
      <c r="V46" s="37">
        <v>6.5</v>
      </c>
      <c r="W46" s="32">
        <f t="shared" ref="W46:W48" si="33">T46*V46</f>
        <v>0</v>
      </c>
      <c r="X46" s="55"/>
      <c r="Y46" s="32">
        <f t="shared" si="27"/>
        <v>0</v>
      </c>
    </row>
    <row r="47" spans="1:48" ht="16.5" customHeight="1" x14ac:dyDescent="0.25">
      <c r="A47" s="270" t="s">
        <v>118</v>
      </c>
      <c r="B47" s="271"/>
      <c r="C47" s="271"/>
      <c r="D47" s="271"/>
      <c r="E47" s="271"/>
      <c r="F47" s="271"/>
      <c r="G47" s="272"/>
      <c r="H47" s="20">
        <f>SUM(H45:H46)</f>
        <v>0</v>
      </c>
      <c r="I47" s="19">
        <f>SUM(I45:I46)</f>
        <v>0</v>
      </c>
      <c r="J47" s="33"/>
      <c r="K47" s="38">
        <f>SUM(K45:K46)</f>
        <v>0</v>
      </c>
      <c r="M47" s="16">
        <v>65</v>
      </c>
      <c r="N47" s="17" t="s">
        <v>178</v>
      </c>
      <c r="O47" s="16" t="s">
        <v>179</v>
      </c>
      <c r="P47" s="16" t="s">
        <v>175</v>
      </c>
      <c r="Q47" s="113">
        <v>6</v>
      </c>
      <c r="R47" s="115">
        <v>1</v>
      </c>
      <c r="S47" s="114">
        <f t="shared" si="29"/>
        <v>6</v>
      </c>
      <c r="T47" s="92"/>
      <c r="U47" s="18">
        <f t="shared" si="0"/>
        <v>0</v>
      </c>
      <c r="V47" s="37">
        <v>6.5</v>
      </c>
      <c r="W47" s="32">
        <f t="shared" si="33"/>
        <v>0</v>
      </c>
      <c r="X47" s="55"/>
      <c r="Y47" s="32">
        <f t="shared" si="27"/>
        <v>0</v>
      </c>
    </row>
    <row r="48" spans="1:48" ht="16.5" customHeight="1" x14ac:dyDescent="0.25">
      <c r="A48" s="273" t="s">
        <v>77</v>
      </c>
      <c r="B48" s="274"/>
      <c r="C48" s="274"/>
      <c r="D48" s="274"/>
      <c r="E48" s="274"/>
      <c r="F48" s="274"/>
      <c r="G48" s="275"/>
      <c r="H48" s="61">
        <f>H18+H31+H40+H44+H47</f>
        <v>0</v>
      </c>
      <c r="I48" s="62">
        <f>I18+I31+I40+I44+I47</f>
        <v>0</v>
      </c>
      <c r="J48" s="52"/>
      <c r="K48" s="63">
        <f>K18+K31+K40+K44+K47</f>
        <v>0</v>
      </c>
      <c r="M48" s="16">
        <v>66</v>
      </c>
      <c r="N48" s="17" t="s">
        <v>180</v>
      </c>
      <c r="O48" s="16" t="s">
        <v>181</v>
      </c>
      <c r="P48" s="16" t="s">
        <v>175</v>
      </c>
      <c r="Q48" s="113">
        <v>6</v>
      </c>
      <c r="R48" s="115">
        <v>1.0286</v>
      </c>
      <c r="S48" s="114">
        <f t="shared" si="29"/>
        <v>6.1715999999999998</v>
      </c>
      <c r="T48" s="92"/>
      <c r="U48" s="18">
        <f t="shared" si="0"/>
        <v>0</v>
      </c>
      <c r="V48" s="37">
        <v>6.5</v>
      </c>
      <c r="W48" s="32">
        <f t="shared" si="33"/>
        <v>0</v>
      </c>
      <c r="X48" s="55"/>
      <c r="Y48" s="32">
        <f t="shared" si="27"/>
        <v>0</v>
      </c>
    </row>
    <row r="49" spans="1:48" ht="16.5" customHeight="1" x14ac:dyDescent="0.25">
      <c r="J49" s="52"/>
      <c r="K49" s="53"/>
      <c r="M49" s="16">
        <v>67</v>
      </c>
      <c r="N49" s="17" t="s">
        <v>164</v>
      </c>
      <c r="O49" s="16" t="s">
        <v>182</v>
      </c>
      <c r="P49" s="16" t="s">
        <v>183</v>
      </c>
      <c r="Q49" s="113">
        <v>10</v>
      </c>
      <c r="R49" s="115">
        <v>0.55000000000000004</v>
      </c>
      <c r="S49" s="114">
        <f t="shared" si="29"/>
        <v>5.5</v>
      </c>
      <c r="T49" s="92"/>
      <c r="U49" s="18">
        <f t="shared" si="0"/>
        <v>0</v>
      </c>
      <c r="V49" s="37">
        <v>10.5</v>
      </c>
      <c r="W49" s="32">
        <f>T49*V49</f>
        <v>0</v>
      </c>
      <c r="X49" s="55"/>
      <c r="Y49" s="32">
        <f t="shared" si="27"/>
        <v>0</v>
      </c>
    </row>
    <row r="50" spans="1:48" ht="16.5" customHeight="1" x14ac:dyDescent="0.25">
      <c r="J50" s="52"/>
      <c r="K50" s="53"/>
      <c r="M50" s="16">
        <v>68</v>
      </c>
      <c r="N50" s="17" t="s">
        <v>167</v>
      </c>
      <c r="O50" s="16" t="s">
        <v>184</v>
      </c>
      <c r="P50" s="16" t="s">
        <v>183</v>
      </c>
      <c r="Q50" s="113">
        <v>10</v>
      </c>
      <c r="R50" s="115">
        <v>0.55000000000000004</v>
      </c>
      <c r="S50" s="114">
        <f t="shared" si="29"/>
        <v>5.5</v>
      </c>
      <c r="T50" s="92"/>
      <c r="U50" s="18">
        <f t="shared" si="0"/>
        <v>0</v>
      </c>
      <c r="V50" s="37">
        <v>10.5</v>
      </c>
      <c r="W50" s="32">
        <f t="shared" ref="W50:W58" si="34">T50*V50</f>
        <v>0</v>
      </c>
      <c r="X50" s="55"/>
      <c r="Y50" s="32">
        <f t="shared" si="27"/>
        <v>0</v>
      </c>
    </row>
    <row r="51" spans="1:48" ht="16.5" customHeight="1" x14ac:dyDescent="0.25">
      <c r="J51" s="52"/>
      <c r="K51" s="53"/>
      <c r="M51" s="16">
        <v>69</v>
      </c>
      <c r="N51" s="17" t="s">
        <v>169</v>
      </c>
      <c r="O51" s="16" t="s">
        <v>185</v>
      </c>
      <c r="P51" s="16" t="s">
        <v>183</v>
      </c>
      <c r="Q51" s="113">
        <v>10</v>
      </c>
      <c r="R51" s="115">
        <v>0.55000000000000004</v>
      </c>
      <c r="S51" s="114">
        <f t="shared" si="29"/>
        <v>5.5</v>
      </c>
      <c r="T51" s="92"/>
      <c r="U51" s="18">
        <f t="shared" si="0"/>
        <v>0</v>
      </c>
      <c r="V51" s="37">
        <v>10.5</v>
      </c>
      <c r="W51" s="32">
        <f t="shared" si="34"/>
        <v>0</v>
      </c>
      <c r="X51" s="55"/>
      <c r="Y51" s="32">
        <f t="shared" si="27"/>
        <v>0</v>
      </c>
      <c r="Z51" s="8"/>
    </row>
    <row r="52" spans="1:48" ht="16.5" customHeight="1" x14ac:dyDescent="0.25">
      <c r="J52" s="52"/>
      <c r="K52" s="53"/>
      <c r="M52" s="16">
        <v>70</v>
      </c>
      <c r="N52" s="17" t="s">
        <v>171</v>
      </c>
      <c r="O52" s="16" t="s">
        <v>186</v>
      </c>
      <c r="P52" s="16" t="s">
        <v>183</v>
      </c>
      <c r="Q52" s="113">
        <v>10</v>
      </c>
      <c r="R52" s="117">
        <v>0.57140000000000002</v>
      </c>
      <c r="S52" s="114">
        <f t="shared" si="29"/>
        <v>5.7140000000000004</v>
      </c>
      <c r="T52" s="92"/>
      <c r="U52" s="18">
        <f>S52*T52</f>
        <v>0</v>
      </c>
      <c r="V52" s="37">
        <v>10.5</v>
      </c>
      <c r="W52" s="32">
        <f t="shared" si="34"/>
        <v>0</v>
      </c>
      <c r="X52" s="55"/>
      <c r="Y52" s="32">
        <f t="shared" si="27"/>
        <v>0</v>
      </c>
      <c r="Z52" s="8"/>
    </row>
    <row r="53" spans="1:48" ht="16.5" customHeight="1" x14ac:dyDescent="0.25">
      <c r="J53" s="52"/>
      <c r="K53" s="53"/>
      <c r="M53" s="16">
        <v>71</v>
      </c>
      <c r="N53" s="54" t="s">
        <v>150</v>
      </c>
      <c r="O53" s="16" t="s">
        <v>141</v>
      </c>
      <c r="P53" s="16" t="s">
        <v>147</v>
      </c>
      <c r="Q53" s="121">
        <v>100</v>
      </c>
      <c r="R53" s="117">
        <v>7.1499999999999994E-2</v>
      </c>
      <c r="S53" s="56">
        <f t="shared" ref="S53:S57" si="35">R53*Q53</f>
        <v>7.1499999999999995</v>
      </c>
      <c r="T53" s="92"/>
      <c r="U53" s="18">
        <f t="shared" ref="U53:U58" si="36">S53*T53</f>
        <v>0</v>
      </c>
      <c r="V53" s="37">
        <v>6</v>
      </c>
      <c r="W53" s="32">
        <f t="shared" si="34"/>
        <v>0</v>
      </c>
      <c r="X53" s="55">
        <v>2.7E-2</v>
      </c>
      <c r="Y53" s="32">
        <f t="shared" si="27"/>
        <v>0</v>
      </c>
      <c r="Z53" s="8"/>
    </row>
    <row r="54" spans="1:48" s="8" customFormat="1" ht="16.5" customHeight="1" x14ac:dyDescent="0.25">
      <c r="A54" s="112"/>
      <c r="B54" s="112"/>
      <c r="C54" s="112"/>
      <c r="D54" s="112"/>
      <c r="E54" s="112"/>
      <c r="F54" s="120"/>
      <c r="G54" s="120"/>
      <c r="H54" s="112"/>
      <c r="I54" s="112"/>
      <c r="J54" s="52"/>
      <c r="K54" s="53"/>
      <c r="L54" s="112"/>
      <c r="M54" s="16">
        <v>72</v>
      </c>
      <c r="N54" s="54" t="s">
        <v>149</v>
      </c>
      <c r="O54" s="16" t="s">
        <v>142</v>
      </c>
      <c r="P54" s="16" t="s">
        <v>147</v>
      </c>
      <c r="Q54" s="121">
        <v>100</v>
      </c>
      <c r="R54" s="117">
        <v>7.1499999999999994E-2</v>
      </c>
      <c r="S54" s="56">
        <f t="shared" si="35"/>
        <v>7.1499999999999995</v>
      </c>
      <c r="T54" s="92">
        <v>400</v>
      </c>
      <c r="U54" s="18">
        <f t="shared" si="36"/>
        <v>2860</v>
      </c>
      <c r="V54" s="37">
        <v>6</v>
      </c>
      <c r="W54" s="32">
        <f t="shared" si="34"/>
        <v>2400</v>
      </c>
      <c r="X54" s="55">
        <v>2.7E-2</v>
      </c>
      <c r="Y54" s="32">
        <f t="shared" si="27"/>
        <v>10.8</v>
      </c>
      <c r="AB54" s="67">
        <f>U59+'26.05.2020 г'!U59+'25.05.2020'!U59+[1]сводная!$AN$9+'03.08.2020'!U61</f>
        <v>85933.019400000005</v>
      </c>
      <c r="AU54" s="112"/>
      <c r="AV54" s="112"/>
    </row>
    <row r="55" spans="1:48" s="8" customFormat="1" ht="16.5" customHeight="1" x14ac:dyDescent="0.25">
      <c r="A55" s="112"/>
      <c r="B55" s="112"/>
      <c r="C55" s="112"/>
      <c r="D55" s="112"/>
      <c r="E55" s="112"/>
      <c r="F55" s="120"/>
      <c r="G55" s="120"/>
      <c r="H55" s="112"/>
      <c r="I55" s="112"/>
      <c r="J55" s="52"/>
      <c r="K55" s="53"/>
      <c r="L55" s="112"/>
      <c r="M55" s="16">
        <v>73</v>
      </c>
      <c r="N55" s="54" t="s">
        <v>150</v>
      </c>
      <c r="O55" s="16" t="s">
        <v>143</v>
      </c>
      <c r="P55" s="16" t="s">
        <v>148</v>
      </c>
      <c r="Q55" s="121">
        <v>30</v>
      </c>
      <c r="R55" s="117">
        <v>0.14299999999999999</v>
      </c>
      <c r="S55" s="56">
        <f t="shared" si="35"/>
        <v>4.29</v>
      </c>
      <c r="T55" s="92"/>
      <c r="U55" s="18">
        <f t="shared" si="36"/>
        <v>0</v>
      </c>
      <c r="V55" s="37">
        <v>3.3</v>
      </c>
      <c r="W55" s="32">
        <f t="shared" si="34"/>
        <v>0</v>
      </c>
      <c r="X55" s="55">
        <v>2.0500000000000001E-2</v>
      </c>
      <c r="Y55" s="32">
        <f t="shared" si="27"/>
        <v>0</v>
      </c>
    </row>
    <row r="56" spans="1:48" s="8" customFormat="1" ht="16.5" customHeight="1" x14ac:dyDescent="0.25">
      <c r="A56" s="112"/>
      <c r="B56" s="112"/>
      <c r="C56" s="112"/>
      <c r="D56" s="112"/>
      <c r="E56" s="112"/>
      <c r="F56" s="120"/>
      <c r="G56" s="120"/>
      <c r="H56" s="112"/>
      <c r="I56" s="112"/>
      <c r="J56" s="52"/>
      <c r="K56" s="53"/>
      <c r="L56" s="112"/>
      <c r="M56" s="16">
        <v>74</v>
      </c>
      <c r="N56" s="54" t="s">
        <v>149</v>
      </c>
      <c r="O56" s="16" t="s">
        <v>144</v>
      </c>
      <c r="P56" s="16" t="s">
        <v>148</v>
      </c>
      <c r="Q56" s="121">
        <v>30</v>
      </c>
      <c r="R56" s="117">
        <v>0.14299999999999999</v>
      </c>
      <c r="S56" s="56">
        <f t="shared" si="35"/>
        <v>4.29</v>
      </c>
      <c r="T56" s="92"/>
      <c r="U56" s="18">
        <f t="shared" si="36"/>
        <v>0</v>
      </c>
      <c r="V56" s="37">
        <v>3.3</v>
      </c>
      <c r="W56" s="32">
        <f t="shared" si="34"/>
        <v>0</v>
      </c>
      <c r="X56" s="55">
        <v>2.0500000000000001E-2</v>
      </c>
      <c r="Y56" s="32">
        <f t="shared" si="27"/>
        <v>0</v>
      </c>
    </row>
    <row r="57" spans="1:48" ht="15.75" x14ac:dyDescent="0.25">
      <c r="M57" s="16">
        <v>75</v>
      </c>
      <c r="N57" s="54" t="s">
        <v>152</v>
      </c>
      <c r="O57" s="16" t="s">
        <v>145</v>
      </c>
      <c r="P57" s="16" t="s">
        <v>25</v>
      </c>
      <c r="Q57" s="121">
        <v>12</v>
      </c>
      <c r="R57" s="117">
        <v>0.25750000000000001</v>
      </c>
      <c r="S57" s="56">
        <f t="shared" si="35"/>
        <v>3.09</v>
      </c>
      <c r="T57" s="92"/>
      <c r="U57" s="18">
        <f t="shared" si="36"/>
        <v>0</v>
      </c>
      <c r="V57" s="37">
        <v>2.9</v>
      </c>
      <c r="W57" s="32">
        <f t="shared" si="34"/>
        <v>0</v>
      </c>
      <c r="X57" s="55">
        <v>2.7E-2</v>
      </c>
      <c r="Y57" s="32">
        <f t="shared" si="27"/>
        <v>0</v>
      </c>
      <c r="Z57" s="8"/>
      <c r="AU57" s="8"/>
      <c r="AV57" s="8"/>
    </row>
    <row r="58" spans="1:48" ht="15.75" x14ac:dyDescent="0.25">
      <c r="A58" s="8"/>
      <c r="J58" s="35"/>
      <c r="K58" s="35"/>
      <c r="L58" s="8"/>
      <c r="M58" s="16">
        <v>76</v>
      </c>
      <c r="N58" s="54" t="s">
        <v>151</v>
      </c>
      <c r="O58" s="16" t="s">
        <v>146</v>
      </c>
      <c r="P58" s="16" t="s">
        <v>25</v>
      </c>
      <c r="Q58" s="121">
        <v>12</v>
      </c>
      <c r="R58" s="117">
        <v>0.25750000000000001</v>
      </c>
      <c r="S58" s="56">
        <f>R58*Q58</f>
        <v>3.09</v>
      </c>
      <c r="T58" s="92"/>
      <c r="U58" s="18">
        <f t="shared" si="36"/>
        <v>0</v>
      </c>
      <c r="V58" s="37">
        <v>2.9</v>
      </c>
      <c r="W58" s="32">
        <f t="shared" si="34"/>
        <v>0</v>
      </c>
      <c r="X58" s="55">
        <v>2.7E-2</v>
      </c>
      <c r="Y58" s="32">
        <f t="shared" si="27"/>
        <v>0</v>
      </c>
      <c r="Z58" s="8"/>
    </row>
    <row r="59" spans="1:48" ht="15.75" x14ac:dyDescent="0.25">
      <c r="A59" s="8"/>
      <c r="J59" s="35"/>
      <c r="K59" s="35"/>
      <c r="L59" s="8"/>
      <c r="M59" s="276" t="s">
        <v>71</v>
      </c>
      <c r="N59" s="277"/>
      <c r="O59" s="277"/>
      <c r="P59" s="277"/>
      <c r="Q59" s="277"/>
      <c r="R59" s="277"/>
      <c r="S59" s="278"/>
      <c r="T59" s="9">
        <f>SUM(T8:T58)</f>
        <v>3790</v>
      </c>
      <c r="U59" s="10">
        <f>SUM(U8:U58)</f>
        <v>18177.61</v>
      </c>
      <c r="V59" s="122"/>
      <c r="W59" s="50">
        <f>SUM(W8:W58)</f>
        <v>12815</v>
      </c>
      <c r="X59" s="51"/>
      <c r="Y59" s="50">
        <f>SUM(Y8:Y58)</f>
        <v>90.004300000000001</v>
      </c>
      <c r="Z59" s="8"/>
    </row>
    <row r="60" spans="1:48" ht="15.75" x14ac:dyDescent="0.25">
      <c r="A60" s="8"/>
      <c r="J60" s="35"/>
      <c r="K60" s="35"/>
      <c r="L60" s="8"/>
      <c r="Z60" s="8"/>
    </row>
    <row r="61" spans="1:48" ht="15.75" x14ac:dyDescent="0.25">
      <c r="A61" s="8"/>
      <c r="B61" s="41" t="s">
        <v>73</v>
      </c>
      <c r="C61" s="42"/>
      <c r="D61" s="266">
        <f>I18*C61</f>
        <v>0</v>
      </c>
      <c r="E61" s="266"/>
      <c r="F61" s="264" t="s">
        <v>78</v>
      </c>
      <c r="G61" s="264"/>
      <c r="H61" s="264"/>
      <c r="I61" s="27">
        <f>I18+D61</f>
        <v>0</v>
      </c>
      <c r="J61" s="35"/>
      <c r="K61" s="35"/>
      <c r="L61" s="8"/>
      <c r="M61" s="8"/>
      <c r="N61" s="41" t="s">
        <v>74</v>
      </c>
      <c r="O61" s="42"/>
      <c r="P61" s="266">
        <f>U59*O61</f>
        <v>0</v>
      </c>
      <c r="Q61" s="266"/>
      <c r="R61" s="264" t="s">
        <v>65</v>
      </c>
      <c r="S61" s="264"/>
      <c r="T61" s="264"/>
      <c r="U61" s="27">
        <f>U59+P61</f>
        <v>18177.61</v>
      </c>
      <c r="Z61" s="8"/>
    </row>
    <row r="62" spans="1:48" ht="15.75" x14ac:dyDescent="0.25">
      <c r="A62" s="8"/>
      <c r="B62" s="41" t="s">
        <v>113</v>
      </c>
      <c r="C62" s="42"/>
      <c r="D62" s="267">
        <f>I31*C62</f>
        <v>0</v>
      </c>
      <c r="E62" s="267"/>
      <c r="F62" s="268" t="s">
        <v>112</v>
      </c>
      <c r="G62" s="268"/>
      <c r="H62" s="268"/>
      <c r="I62" s="27">
        <f>I31+D62</f>
        <v>0</v>
      </c>
      <c r="J62" s="35"/>
      <c r="K62" s="35"/>
      <c r="L62" s="8"/>
      <c r="M62" s="8"/>
      <c r="N62" s="41" t="s">
        <v>83</v>
      </c>
      <c r="O62" s="42"/>
      <c r="P62" s="267">
        <f>U61*O62</f>
        <v>0</v>
      </c>
      <c r="Q62" s="267"/>
      <c r="R62" s="8"/>
      <c r="S62" s="8"/>
      <c r="T62" s="8"/>
      <c r="U62" s="28"/>
      <c r="Z62" s="8"/>
    </row>
    <row r="63" spans="1:48" ht="15.75" x14ac:dyDescent="0.25">
      <c r="B63" s="41" t="s">
        <v>187</v>
      </c>
      <c r="C63" s="42"/>
      <c r="D63" s="267">
        <f>I40*C63</f>
        <v>0</v>
      </c>
      <c r="E63" s="267"/>
      <c r="F63" s="268" t="s">
        <v>163</v>
      </c>
      <c r="G63" s="268"/>
      <c r="H63" s="268"/>
      <c r="I63" s="27">
        <f>I40+D63</f>
        <v>0</v>
      </c>
      <c r="J63" s="36"/>
      <c r="K63" s="36"/>
      <c r="M63" s="8"/>
      <c r="N63" s="64"/>
      <c r="O63" s="65"/>
      <c r="P63" s="66"/>
      <c r="Q63" s="66"/>
      <c r="R63" s="8"/>
      <c r="S63" s="8"/>
      <c r="T63" s="8"/>
      <c r="U63" s="28"/>
      <c r="Z63" s="8"/>
    </row>
    <row r="64" spans="1:48" ht="15.75" x14ac:dyDescent="0.25">
      <c r="B64" s="41" t="s">
        <v>119</v>
      </c>
      <c r="C64" s="42"/>
      <c r="D64" s="267">
        <f>I44*C64</f>
        <v>0</v>
      </c>
      <c r="E64" s="267"/>
      <c r="F64" s="268" t="s">
        <v>120</v>
      </c>
      <c r="G64" s="268"/>
      <c r="H64" s="268"/>
      <c r="I64" s="27">
        <f>I44+D64</f>
        <v>0</v>
      </c>
      <c r="M64" s="8"/>
      <c r="N64" s="43"/>
      <c r="O64" s="43"/>
      <c r="P64" s="28"/>
      <c r="Q64" s="28"/>
      <c r="R64" s="8"/>
      <c r="S64" s="8"/>
      <c r="T64" s="8"/>
      <c r="U64" s="28"/>
      <c r="Z64" s="8"/>
    </row>
    <row r="65" spans="1:26" ht="15.75" x14ac:dyDescent="0.25">
      <c r="B65" s="41" t="s">
        <v>121</v>
      </c>
      <c r="C65" s="42"/>
      <c r="D65" s="267">
        <f>I45*C65</f>
        <v>0</v>
      </c>
      <c r="E65" s="267"/>
      <c r="F65" s="268" t="s">
        <v>122</v>
      </c>
      <c r="G65" s="268"/>
      <c r="H65" s="268"/>
      <c r="I65" s="27">
        <f>I47+D65</f>
        <v>0</v>
      </c>
      <c r="M65" s="8"/>
      <c r="N65" s="41" t="s">
        <v>91</v>
      </c>
      <c r="O65" s="42"/>
      <c r="P65" s="266">
        <f>P62+D67</f>
        <v>0</v>
      </c>
      <c r="Q65" s="266"/>
      <c r="R65" s="269" t="s">
        <v>80</v>
      </c>
      <c r="S65" s="269"/>
      <c r="T65" s="269"/>
      <c r="U65" s="29">
        <f>I66+U61+P65</f>
        <v>18177.61</v>
      </c>
      <c r="Z65" s="67"/>
    </row>
    <row r="66" spans="1:26" ht="15.75" x14ac:dyDescent="0.25">
      <c r="B66" s="49"/>
      <c r="C66" s="49"/>
      <c r="D66" s="116"/>
      <c r="E66" s="116"/>
      <c r="F66" s="263" t="s">
        <v>77</v>
      </c>
      <c r="G66" s="263"/>
      <c r="H66" s="263"/>
      <c r="I66" s="30">
        <f>SUM(I61:I65)</f>
        <v>0</v>
      </c>
      <c r="P66" s="116"/>
      <c r="Q66" s="116"/>
      <c r="U66" s="116"/>
      <c r="Z66" s="8"/>
    </row>
    <row r="67" spans="1:26" ht="15.75" x14ac:dyDescent="0.25">
      <c r="A67" s="8"/>
      <c r="B67" s="41" t="s">
        <v>83</v>
      </c>
      <c r="C67" s="42"/>
      <c r="D67" s="266">
        <f>I61*C67</f>
        <v>0</v>
      </c>
      <c r="E67" s="266"/>
      <c r="J67" s="8"/>
      <c r="K67" s="8"/>
      <c r="L67" s="8"/>
      <c r="R67" s="264" t="s">
        <v>97</v>
      </c>
      <c r="S67" s="264"/>
      <c r="T67" s="264"/>
      <c r="U67" s="12">
        <f>W59</f>
        <v>12815</v>
      </c>
      <c r="Z67" s="8"/>
    </row>
    <row r="68" spans="1:26" ht="15.75" x14ac:dyDescent="0.25">
      <c r="A68" s="8"/>
      <c r="B68" s="26"/>
      <c r="C68" s="120"/>
      <c r="D68" s="120"/>
      <c r="E68" s="120"/>
      <c r="J68" s="8"/>
      <c r="K68" s="8"/>
      <c r="L68" s="8"/>
      <c r="R68" s="263" t="s">
        <v>98</v>
      </c>
      <c r="S68" s="263"/>
      <c r="T68" s="263"/>
      <c r="U68" s="40">
        <f>Y59</f>
        <v>90.004300000000001</v>
      </c>
      <c r="V68" s="8"/>
      <c r="W68" s="8"/>
      <c r="X68" s="8"/>
      <c r="Y68" s="8"/>
      <c r="Z68" s="8"/>
    </row>
    <row r="69" spans="1:26" ht="15.75" x14ac:dyDescent="0.25">
      <c r="B69" s="26"/>
      <c r="C69" s="120"/>
      <c r="D69" s="120"/>
      <c r="E69" s="120"/>
      <c r="F69" s="264" t="s">
        <v>96</v>
      </c>
      <c r="G69" s="264"/>
      <c r="H69" s="264"/>
      <c r="I69" s="12">
        <f>K48</f>
        <v>0</v>
      </c>
      <c r="N69" s="8"/>
      <c r="O69" s="8"/>
      <c r="P69" s="8"/>
      <c r="Q69" s="8"/>
      <c r="R69" s="263" t="s">
        <v>99</v>
      </c>
      <c r="S69" s="263"/>
      <c r="T69" s="263"/>
      <c r="U69" s="40">
        <f>I69+U67</f>
        <v>12815</v>
      </c>
      <c r="V69" s="8"/>
      <c r="W69" s="8"/>
      <c r="X69" s="8"/>
      <c r="Y69" s="8"/>
      <c r="Z69" s="8"/>
    </row>
    <row r="70" spans="1:26" ht="15.75" x14ac:dyDescent="0.25">
      <c r="B70" s="8"/>
      <c r="C70" s="8"/>
      <c r="D70" s="8"/>
      <c r="E70" s="8"/>
      <c r="F70" s="8"/>
      <c r="G70" s="8"/>
      <c r="H70" s="8"/>
      <c r="I70" s="8"/>
      <c r="M70" s="8"/>
      <c r="N70" s="8"/>
      <c r="O70" s="8"/>
      <c r="P70" s="8"/>
      <c r="Q70" s="8"/>
      <c r="R70" s="8"/>
      <c r="S70" s="8"/>
      <c r="T70" s="8"/>
      <c r="U70" s="8"/>
    </row>
    <row r="71" spans="1:26" ht="15.75" x14ac:dyDescent="0.25">
      <c r="B71" s="11" t="s">
        <v>81</v>
      </c>
      <c r="C71" s="265"/>
      <c r="D71" s="265"/>
      <c r="E71" s="265"/>
      <c r="F71" s="265"/>
      <c r="G71" s="265"/>
      <c r="H71" s="8"/>
      <c r="I71" s="8"/>
      <c r="M71" s="8"/>
      <c r="N71" s="11" t="s">
        <v>82</v>
      </c>
      <c r="O71" s="265"/>
      <c r="P71" s="265"/>
      <c r="Q71" s="265"/>
      <c r="R71" s="265"/>
      <c r="S71" s="265"/>
      <c r="T71" s="8"/>
      <c r="U71" s="8"/>
    </row>
  </sheetData>
  <mergeCells count="44">
    <mergeCell ref="R68:T68"/>
    <mergeCell ref="F69:H69"/>
    <mergeCell ref="R69:T69"/>
    <mergeCell ref="C71:G71"/>
    <mergeCell ref="O71:S71"/>
    <mergeCell ref="D67:E67"/>
    <mergeCell ref="R67:T67"/>
    <mergeCell ref="D62:E62"/>
    <mergeCell ref="F62:H62"/>
    <mergeCell ref="P62:Q62"/>
    <mergeCell ref="D63:E63"/>
    <mergeCell ref="F63:H63"/>
    <mergeCell ref="D64:E64"/>
    <mergeCell ref="F64:H64"/>
    <mergeCell ref="D65:E65"/>
    <mergeCell ref="F65:H65"/>
    <mergeCell ref="P65:Q65"/>
    <mergeCell ref="R65:T65"/>
    <mergeCell ref="F66:H66"/>
    <mergeCell ref="A47:G47"/>
    <mergeCell ref="A48:G48"/>
    <mergeCell ref="M59:S59"/>
    <mergeCell ref="D61:E61"/>
    <mergeCell ref="F61:H61"/>
    <mergeCell ref="P61:Q61"/>
    <mergeCell ref="R61:T61"/>
    <mergeCell ref="A44:G44"/>
    <mergeCell ref="A6:I6"/>
    <mergeCell ref="M6:U6"/>
    <mergeCell ref="A12:G12"/>
    <mergeCell ref="A17:G17"/>
    <mergeCell ref="A18:G18"/>
    <mergeCell ref="A24:G24"/>
    <mergeCell ref="A30:G30"/>
    <mergeCell ref="A31:G31"/>
    <mergeCell ref="A35:G35"/>
    <mergeCell ref="A39:G39"/>
    <mergeCell ref="A40:G40"/>
    <mergeCell ref="T5:U5"/>
    <mergeCell ref="A1:U1"/>
    <mergeCell ref="T2:U2"/>
    <mergeCell ref="A3:C3"/>
    <mergeCell ref="T3:U3"/>
    <mergeCell ref="T4:U4"/>
  </mergeCells>
  <pageMargins left="0.16" right="0.11" top="0.11" bottom="0.16" header="0.11" footer="0.16"/>
  <pageSetup paperSize="9" scale="5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73"/>
  <sheetViews>
    <sheetView topLeftCell="H40" zoomScale="80" zoomScaleNormal="80" zoomScalePageLayoutView="80" workbookViewId="0">
      <selection activeCell="T29" sqref="T29"/>
    </sheetView>
  </sheetViews>
  <sheetFormatPr defaultColWidth="8.7109375" defaultRowHeight="15" x14ac:dyDescent="0.25"/>
  <cols>
    <col min="1" max="1" width="4.28515625" style="4" customWidth="1"/>
    <col min="2" max="2" width="39.28515625" style="4" customWidth="1"/>
    <col min="3" max="5" width="12.28515625" style="4" customWidth="1"/>
    <col min="6" max="7" width="12.28515625" style="5" customWidth="1"/>
    <col min="8" max="9" width="19.28515625" style="4" customWidth="1"/>
    <col min="10" max="11" width="12.140625" style="4" hidden="1" customWidth="1"/>
    <col min="12" max="12" width="2.28515625" style="4" customWidth="1"/>
    <col min="13" max="13" width="4.28515625" style="4" customWidth="1"/>
    <col min="14" max="14" width="39.28515625" style="4" customWidth="1"/>
    <col min="15" max="19" width="12.28515625" style="4" customWidth="1"/>
    <col min="20" max="21" width="19.28515625" style="4" customWidth="1"/>
    <col min="22" max="25" width="8.7109375" style="4" hidden="1" customWidth="1"/>
    <col min="26" max="16384" width="8.7109375" style="4"/>
  </cols>
  <sheetData>
    <row r="1" spans="1:29" ht="21" x14ac:dyDescent="0.25">
      <c r="A1" s="289" t="s">
        <v>75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77"/>
      <c r="W1" s="77"/>
      <c r="X1" s="77"/>
      <c r="Y1" s="77"/>
      <c r="Z1" s="77"/>
    </row>
    <row r="2" spans="1:29" s="93" customFormat="1" ht="16.5" customHeight="1" x14ac:dyDescent="0.25">
      <c r="A2" s="25"/>
      <c r="B2" s="25"/>
      <c r="C2" s="22"/>
      <c r="D2" s="22"/>
      <c r="E2" s="22"/>
      <c r="F2" s="22"/>
      <c r="G2" s="22"/>
      <c r="S2" s="3" t="s">
        <v>66</v>
      </c>
      <c r="T2" s="291" t="s">
        <v>219</v>
      </c>
      <c r="U2" s="291"/>
    </row>
    <row r="3" spans="1:29" s="93" customFormat="1" ht="16.5" customHeight="1" x14ac:dyDescent="0.25">
      <c r="A3" s="290" t="s">
        <v>101</v>
      </c>
      <c r="B3" s="290"/>
      <c r="C3" s="290"/>
      <c r="D3" s="44"/>
      <c r="E3" s="44"/>
      <c r="F3" s="44"/>
      <c r="G3" s="22"/>
      <c r="S3" s="3" t="s">
        <v>84</v>
      </c>
      <c r="T3" s="291" t="s">
        <v>205</v>
      </c>
      <c r="U3" s="291"/>
    </row>
    <row r="4" spans="1:29" s="93" customFormat="1" ht="16.5" customHeight="1" x14ac:dyDescent="0.25">
      <c r="A4" s="23"/>
      <c r="B4" s="23"/>
      <c r="C4" s="24"/>
      <c r="D4" s="24"/>
      <c r="E4" s="24"/>
      <c r="F4" s="24"/>
      <c r="G4" s="22"/>
      <c r="S4" s="3" t="s">
        <v>85</v>
      </c>
      <c r="T4" s="291" t="s">
        <v>197</v>
      </c>
      <c r="U4" s="291"/>
    </row>
    <row r="5" spans="1:29" s="93" customFormat="1" ht="16.5" customHeight="1" x14ac:dyDescent="0.25">
      <c r="A5" s="23"/>
      <c r="B5" s="23"/>
      <c r="C5" s="24"/>
      <c r="D5" s="24"/>
      <c r="E5" s="24"/>
      <c r="F5" s="24"/>
      <c r="G5" s="22"/>
      <c r="N5" s="93" t="s">
        <v>218</v>
      </c>
      <c r="S5" s="3" t="s">
        <v>89</v>
      </c>
      <c r="T5" s="291" t="s">
        <v>196</v>
      </c>
      <c r="U5" s="291"/>
    </row>
    <row r="6" spans="1:29" s="2" customFormat="1" ht="16.5" customHeight="1" x14ac:dyDescent="0.3">
      <c r="A6" s="279" t="s">
        <v>76</v>
      </c>
      <c r="B6" s="279"/>
      <c r="C6" s="279"/>
      <c r="D6" s="279"/>
      <c r="E6" s="279"/>
      <c r="F6" s="279"/>
      <c r="G6" s="279"/>
      <c r="H6" s="279"/>
      <c r="I6" s="279"/>
      <c r="J6" s="68"/>
      <c r="K6" s="68"/>
      <c r="M6" s="279" t="s">
        <v>72</v>
      </c>
      <c r="N6" s="279"/>
      <c r="O6" s="279"/>
      <c r="P6" s="279"/>
      <c r="Q6" s="279"/>
      <c r="R6" s="279"/>
      <c r="S6" s="279"/>
      <c r="T6" s="279"/>
      <c r="U6" s="279"/>
    </row>
    <row r="7" spans="1:29" ht="30" x14ac:dyDescent="0.25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5" t="s">
        <v>67</v>
      </c>
      <c r="G7" s="15" t="s">
        <v>68</v>
      </c>
      <c r="H7" s="14" t="s">
        <v>102</v>
      </c>
      <c r="I7" s="15" t="s">
        <v>64</v>
      </c>
      <c r="J7" s="31" t="s">
        <v>92</v>
      </c>
      <c r="K7" s="31" t="s">
        <v>93</v>
      </c>
      <c r="L7" s="77"/>
      <c r="M7" s="13" t="s">
        <v>0</v>
      </c>
      <c r="N7" s="14" t="s">
        <v>1</v>
      </c>
      <c r="O7" s="14" t="s">
        <v>2</v>
      </c>
      <c r="P7" s="14" t="s">
        <v>3</v>
      </c>
      <c r="Q7" s="14" t="s">
        <v>4</v>
      </c>
      <c r="R7" s="15" t="s">
        <v>67</v>
      </c>
      <c r="S7" s="15" t="s">
        <v>68</v>
      </c>
      <c r="T7" s="14" t="s">
        <v>102</v>
      </c>
      <c r="U7" s="15" t="s">
        <v>64</v>
      </c>
      <c r="V7" s="31" t="s">
        <v>92</v>
      </c>
      <c r="W7" s="31" t="s">
        <v>93</v>
      </c>
      <c r="X7" s="31" t="s">
        <v>94</v>
      </c>
      <c r="Y7" s="31" t="s">
        <v>95</v>
      </c>
      <c r="Z7" s="77"/>
    </row>
    <row r="8" spans="1:29" ht="16.5" customHeight="1" x14ac:dyDescent="0.25">
      <c r="A8" s="16">
        <v>1</v>
      </c>
      <c r="B8" s="17" t="s">
        <v>5</v>
      </c>
      <c r="C8" s="16" t="s">
        <v>6</v>
      </c>
      <c r="D8" s="16" t="s">
        <v>7</v>
      </c>
      <c r="E8" s="78">
        <v>20</v>
      </c>
      <c r="F8" s="79">
        <v>0.2</v>
      </c>
      <c r="G8" s="79">
        <f>E8*F8</f>
        <v>4</v>
      </c>
      <c r="H8" s="92"/>
      <c r="I8" s="18">
        <f>G8*H8</f>
        <v>0</v>
      </c>
      <c r="J8" s="37">
        <v>11.4</v>
      </c>
      <c r="K8" s="32">
        <f>H8*J8</f>
        <v>0</v>
      </c>
      <c r="L8" s="77"/>
      <c r="M8" s="16">
        <v>26</v>
      </c>
      <c r="N8" s="17" t="s">
        <v>23</v>
      </c>
      <c r="O8" s="16" t="s">
        <v>24</v>
      </c>
      <c r="P8" s="16" t="s">
        <v>25</v>
      </c>
      <c r="Q8" s="78">
        <v>30</v>
      </c>
      <c r="R8" s="80">
        <v>0.17130000000000001</v>
      </c>
      <c r="S8" s="79">
        <f>Q8*R8</f>
        <v>5.1390000000000002</v>
      </c>
      <c r="T8" s="92"/>
      <c r="U8" s="18">
        <f>S8*T8</f>
        <v>0</v>
      </c>
      <c r="V8" s="37">
        <v>3.3</v>
      </c>
      <c r="W8" s="32">
        <f>T8*V8</f>
        <v>0</v>
      </c>
      <c r="X8" s="55">
        <v>2.103E-2</v>
      </c>
      <c r="Y8" s="32">
        <f>X8*T8</f>
        <v>0</v>
      </c>
      <c r="Z8" s="77"/>
      <c r="AC8" s="90"/>
    </row>
    <row r="9" spans="1:29" ht="16.5" customHeight="1" x14ac:dyDescent="0.25">
      <c r="A9" s="16">
        <v>2</v>
      </c>
      <c r="B9" s="17" t="s">
        <v>8</v>
      </c>
      <c r="C9" s="16" t="s">
        <v>9</v>
      </c>
      <c r="D9" s="16" t="s">
        <v>7</v>
      </c>
      <c r="E9" s="78">
        <v>20</v>
      </c>
      <c r="F9" s="79">
        <v>0.2</v>
      </c>
      <c r="G9" s="79">
        <f t="shared" ref="G9:G11" si="0">E9*F9</f>
        <v>4</v>
      </c>
      <c r="H9" s="92"/>
      <c r="I9" s="18">
        <f t="shared" ref="I9:I11" si="1">G9*H9</f>
        <v>0</v>
      </c>
      <c r="J9" s="37">
        <v>11.4</v>
      </c>
      <c r="K9" s="32">
        <f t="shared" ref="K9:K11" si="2">H9*J9</f>
        <v>0</v>
      </c>
      <c r="L9" s="77"/>
      <c r="M9" s="16">
        <v>27</v>
      </c>
      <c r="N9" s="17" t="s">
        <v>26</v>
      </c>
      <c r="O9" s="16" t="s">
        <v>27</v>
      </c>
      <c r="P9" s="16" t="s">
        <v>25</v>
      </c>
      <c r="Q9" s="78">
        <v>30</v>
      </c>
      <c r="R9" s="80">
        <v>0.17130000000000001</v>
      </c>
      <c r="S9" s="79">
        <f t="shared" ref="S9:S27" si="3">Q9*R9</f>
        <v>5.1390000000000002</v>
      </c>
      <c r="T9" s="92"/>
      <c r="U9" s="18">
        <f>S9*T9</f>
        <v>0</v>
      </c>
      <c r="V9" s="37">
        <v>3.3</v>
      </c>
      <c r="W9" s="32">
        <f>T9*V9</f>
        <v>0</v>
      </c>
      <c r="X9" s="55">
        <v>2.103E-2</v>
      </c>
      <c r="Y9" s="32">
        <f>X9*T9</f>
        <v>0</v>
      </c>
      <c r="Z9" s="77"/>
      <c r="AC9" s="90"/>
    </row>
    <row r="10" spans="1:29" ht="16.5" customHeight="1" x14ac:dyDescent="0.25">
      <c r="A10" s="16">
        <v>3</v>
      </c>
      <c r="B10" s="17" t="s">
        <v>10</v>
      </c>
      <c r="C10" s="16" t="s">
        <v>11</v>
      </c>
      <c r="D10" s="16" t="s">
        <v>7</v>
      </c>
      <c r="E10" s="78">
        <v>20</v>
      </c>
      <c r="F10" s="79">
        <v>0.2</v>
      </c>
      <c r="G10" s="79">
        <f t="shared" si="0"/>
        <v>4</v>
      </c>
      <c r="H10" s="92"/>
      <c r="I10" s="18">
        <f t="shared" si="1"/>
        <v>0</v>
      </c>
      <c r="J10" s="37">
        <v>11.4</v>
      </c>
      <c r="K10" s="32">
        <f t="shared" si="2"/>
        <v>0</v>
      </c>
      <c r="L10" s="77"/>
      <c r="M10" s="16">
        <v>28</v>
      </c>
      <c r="N10" s="17" t="s">
        <v>28</v>
      </c>
      <c r="O10" s="16" t="s">
        <v>29</v>
      </c>
      <c r="P10" s="16" t="s">
        <v>25</v>
      </c>
      <c r="Q10" s="78">
        <v>30</v>
      </c>
      <c r="R10" s="80">
        <v>0.17130000000000001</v>
      </c>
      <c r="S10" s="79">
        <f t="shared" si="3"/>
        <v>5.1390000000000002</v>
      </c>
      <c r="T10" s="92"/>
      <c r="U10" s="18">
        <f t="shared" ref="U10:U12" si="4">S10*T10</f>
        <v>0</v>
      </c>
      <c r="V10" s="37">
        <v>3.3</v>
      </c>
      <c r="W10" s="32">
        <f t="shared" ref="W10:W12" si="5">T10*V10</f>
        <v>0</v>
      </c>
      <c r="X10" s="55">
        <v>2.103E-2</v>
      </c>
      <c r="Y10" s="32">
        <f t="shared" ref="Y10:Y12" si="6">X10*T10</f>
        <v>0</v>
      </c>
      <c r="Z10" s="77"/>
      <c r="AC10" s="90"/>
    </row>
    <row r="11" spans="1:29" ht="16.5" customHeight="1" x14ac:dyDescent="0.25">
      <c r="A11" s="16">
        <v>4</v>
      </c>
      <c r="B11" s="17" t="s">
        <v>12</v>
      </c>
      <c r="C11" s="16" t="s">
        <v>13</v>
      </c>
      <c r="D11" s="16" t="s">
        <v>7</v>
      </c>
      <c r="E11" s="78">
        <v>20</v>
      </c>
      <c r="F11" s="79">
        <v>0.2</v>
      </c>
      <c r="G11" s="79">
        <f t="shared" si="0"/>
        <v>4</v>
      </c>
      <c r="H11" s="92"/>
      <c r="I11" s="18">
        <f t="shared" si="1"/>
        <v>0</v>
      </c>
      <c r="J11" s="37">
        <v>11.4</v>
      </c>
      <c r="K11" s="32">
        <f t="shared" si="2"/>
        <v>0</v>
      </c>
      <c r="L11" s="77"/>
      <c r="M11" s="16">
        <v>29</v>
      </c>
      <c r="N11" s="17" t="s">
        <v>30</v>
      </c>
      <c r="O11" s="16" t="s">
        <v>31</v>
      </c>
      <c r="P11" s="16" t="s">
        <v>25</v>
      </c>
      <c r="Q11" s="78">
        <v>30</v>
      </c>
      <c r="R11" s="80">
        <v>0.17130000000000001</v>
      </c>
      <c r="S11" s="79">
        <f t="shared" si="3"/>
        <v>5.1390000000000002</v>
      </c>
      <c r="T11" s="92"/>
      <c r="U11" s="18">
        <f t="shared" si="4"/>
        <v>0</v>
      </c>
      <c r="V11" s="37">
        <v>3.3</v>
      </c>
      <c r="W11" s="32">
        <f t="shared" si="5"/>
        <v>0</v>
      </c>
      <c r="X11" s="55">
        <v>2.103E-2</v>
      </c>
      <c r="Y11" s="32">
        <f t="shared" si="6"/>
        <v>0</v>
      </c>
      <c r="Z11" s="77"/>
      <c r="AC11" s="90"/>
    </row>
    <row r="12" spans="1:29" ht="16.5" customHeight="1" x14ac:dyDescent="0.25">
      <c r="A12" s="270" t="s">
        <v>69</v>
      </c>
      <c r="B12" s="271"/>
      <c r="C12" s="271"/>
      <c r="D12" s="271"/>
      <c r="E12" s="271"/>
      <c r="F12" s="271"/>
      <c r="G12" s="272"/>
      <c r="H12" s="20">
        <f>SUM(H8:H11)</f>
        <v>0</v>
      </c>
      <c r="I12" s="19">
        <f>SUM(I8:I11)</f>
        <v>0</v>
      </c>
      <c r="J12" s="33"/>
      <c r="K12" s="38">
        <f>SUM(K8:K11)</f>
        <v>0</v>
      </c>
      <c r="L12" s="77"/>
      <c r="M12" s="16">
        <v>30</v>
      </c>
      <c r="N12" s="17" t="s">
        <v>79</v>
      </c>
      <c r="O12" s="16" t="s">
        <v>32</v>
      </c>
      <c r="P12" s="16" t="s">
        <v>25</v>
      </c>
      <c r="Q12" s="78">
        <v>27</v>
      </c>
      <c r="R12" s="81">
        <v>0.15190000000000001</v>
      </c>
      <c r="S12" s="79">
        <v>4.0999999999999996</v>
      </c>
      <c r="T12" s="92">
        <v>300</v>
      </c>
      <c r="U12" s="18">
        <f t="shared" si="4"/>
        <v>1230</v>
      </c>
      <c r="V12" s="37">
        <v>3</v>
      </c>
      <c r="W12" s="32">
        <f t="shared" si="5"/>
        <v>900</v>
      </c>
      <c r="X12" s="55">
        <v>1.9519999999999999E-2</v>
      </c>
      <c r="Y12" s="32">
        <f t="shared" si="6"/>
        <v>5.8559999999999999</v>
      </c>
      <c r="Z12" s="77"/>
      <c r="AC12" s="90"/>
    </row>
    <row r="13" spans="1:29" ht="16.5" customHeight="1" x14ac:dyDescent="0.25">
      <c r="A13" s="16">
        <v>5</v>
      </c>
      <c r="B13" s="17" t="s">
        <v>5</v>
      </c>
      <c r="C13" s="16" t="s">
        <v>14</v>
      </c>
      <c r="D13" s="16" t="s">
        <v>15</v>
      </c>
      <c r="E13" s="78">
        <v>9</v>
      </c>
      <c r="F13" s="79">
        <v>0.4</v>
      </c>
      <c r="G13" s="79">
        <f>E13*F13</f>
        <v>3.6</v>
      </c>
      <c r="H13" s="88"/>
      <c r="I13" s="18">
        <f t="shared" ref="I13:I16" si="7">G13*H13</f>
        <v>0</v>
      </c>
      <c r="J13" s="37">
        <v>12.4</v>
      </c>
      <c r="K13" s="32">
        <f t="shared" ref="K13:K16" si="8">H13*J13</f>
        <v>0</v>
      </c>
      <c r="L13" s="77"/>
      <c r="M13" s="16">
        <v>31</v>
      </c>
      <c r="N13" s="21" t="s">
        <v>23</v>
      </c>
      <c r="O13" s="16" t="s">
        <v>33</v>
      </c>
      <c r="P13" s="16" t="s">
        <v>34</v>
      </c>
      <c r="Q13" s="78">
        <v>30</v>
      </c>
      <c r="R13" s="80">
        <v>0.1</v>
      </c>
      <c r="S13" s="79">
        <f t="shared" si="3"/>
        <v>3</v>
      </c>
      <c r="T13" s="92">
        <v>70</v>
      </c>
      <c r="U13" s="18">
        <f t="shared" ref="U13:U58" si="9">S13*T13</f>
        <v>210</v>
      </c>
      <c r="V13" s="37">
        <v>2.85</v>
      </c>
      <c r="W13" s="32">
        <f t="shared" ref="W13:W58" si="10">T13*V13</f>
        <v>199.5</v>
      </c>
      <c r="X13" s="55">
        <v>1.473E-2</v>
      </c>
      <c r="Y13" s="32">
        <f t="shared" ref="Y13:Y58" si="11">X13*T13</f>
        <v>1.0310999999999999</v>
      </c>
      <c r="Z13" s="77"/>
      <c r="AC13" s="90"/>
    </row>
    <row r="14" spans="1:29" ht="16.5" customHeight="1" x14ac:dyDescent="0.25">
      <c r="A14" s="16">
        <v>6</v>
      </c>
      <c r="B14" s="17" t="s">
        <v>8</v>
      </c>
      <c r="C14" s="16" t="s">
        <v>16</v>
      </c>
      <c r="D14" s="16" t="s">
        <v>15</v>
      </c>
      <c r="E14" s="78">
        <v>9</v>
      </c>
      <c r="F14" s="79">
        <v>0.4</v>
      </c>
      <c r="G14" s="79">
        <f t="shared" ref="G14:G16" si="12">E14*F14</f>
        <v>3.6</v>
      </c>
      <c r="H14" s="92"/>
      <c r="I14" s="18">
        <f t="shared" si="7"/>
        <v>0</v>
      </c>
      <c r="J14" s="37">
        <v>12.4</v>
      </c>
      <c r="K14" s="32">
        <f t="shared" si="8"/>
        <v>0</v>
      </c>
      <c r="L14" s="77"/>
      <c r="M14" s="16">
        <v>32</v>
      </c>
      <c r="N14" s="21" t="s">
        <v>26</v>
      </c>
      <c r="O14" s="16" t="s">
        <v>35</v>
      </c>
      <c r="P14" s="16" t="s">
        <v>34</v>
      </c>
      <c r="Q14" s="78">
        <v>30</v>
      </c>
      <c r="R14" s="80">
        <v>0.1</v>
      </c>
      <c r="S14" s="79">
        <f t="shared" si="3"/>
        <v>3</v>
      </c>
      <c r="T14" s="92">
        <v>70</v>
      </c>
      <c r="U14" s="18">
        <f t="shared" si="9"/>
        <v>210</v>
      </c>
      <c r="V14" s="37">
        <v>2.85</v>
      </c>
      <c r="W14" s="32">
        <f t="shared" si="10"/>
        <v>199.5</v>
      </c>
      <c r="X14" s="55">
        <v>1.473E-2</v>
      </c>
      <c r="Y14" s="32">
        <f t="shared" si="11"/>
        <v>1.0310999999999999</v>
      </c>
      <c r="Z14" s="77"/>
      <c r="AC14" s="90"/>
    </row>
    <row r="15" spans="1:29" ht="16.5" customHeight="1" x14ac:dyDescent="0.25">
      <c r="A15" s="16">
        <v>7</v>
      </c>
      <c r="B15" s="17" t="s">
        <v>10</v>
      </c>
      <c r="C15" s="16" t="s">
        <v>17</v>
      </c>
      <c r="D15" s="16" t="s">
        <v>15</v>
      </c>
      <c r="E15" s="78">
        <v>9</v>
      </c>
      <c r="F15" s="79">
        <v>0.4</v>
      </c>
      <c r="G15" s="79">
        <f t="shared" si="12"/>
        <v>3.6</v>
      </c>
      <c r="H15" s="88"/>
      <c r="I15" s="18">
        <f t="shared" si="7"/>
        <v>0</v>
      </c>
      <c r="J15" s="37">
        <v>12.4</v>
      </c>
      <c r="K15" s="32">
        <f t="shared" si="8"/>
        <v>0</v>
      </c>
      <c r="L15" s="77"/>
      <c r="M15" s="16">
        <v>33</v>
      </c>
      <c r="N15" s="17" t="s">
        <v>30</v>
      </c>
      <c r="O15" s="16" t="s">
        <v>103</v>
      </c>
      <c r="P15" s="16" t="s">
        <v>36</v>
      </c>
      <c r="Q15" s="78">
        <v>30</v>
      </c>
      <c r="R15" s="80">
        <v>0.1</v>
      </c>
      <c r="S15" s="79">
        <f t="shared" si="3"/>
        <v>3</v>
      </c>
      <c r="T15" s="92"/>
      <c r="U15" s="18">
        <f t="shared" si="9"/>
        <v>0</v>
      </c>
      <c r="V15" s="37">
        <v>2.4</v>
      </c>
      <c r="W15" s="32">
        <f t="shared" si="10"/>
        <v>0</v>
      </c>
      <c r="X15" s="55">
        <v>1.304E-2</v>
      </c>
      <c r="Y15" s="32">
        <f t="shared" si="11"/>
        <v>0</v>
      </c>
      <c r="Z15" s="77"/>
      <c r="AC15" s="90"/>
    </row>
    <row r="16" spans="1:29" ht="16.5" customHeight="1" x14ac:dyDescent="0.25">
      <c r="A16" s="16">
        <v>8</v>
      </c>
      <c r="B16" s="17" t="s">
        <v>12</v>
      </c>
      <c r="C16" s="16" t="s">
        <v>18</v>
      </c>
      <c r="D16" s="16" t="s">
        <v>15</v>
      </c>
      <c r="E16" s="78">
        <v>9</v>
      </c>
      <c r="F16" s="79">
        <v>0.4</v>
      </c>
      <c r="G16" s="79">
        <f t="shared" si="12"/>
        <v>3.6</v>
      </c>
      <c r="H16" s="88"/>
      <c r="I16" s="18">
        <f t="shared" si="7"/>
        <v>0</v>
      </c>
      <c r="J16" s="37">
        <v>12.4</v>
      </c>
      <c r="K16" s="32">
        <f t="shared" si="8"/>
        <v>0</v>
      </c>
      <c r="L16" s="77"/>
      <c r="M16" s="16">
        <v>34</v>
      </c>
      <c r="N16" s="17" t="s">
        <v>37</v>
      </c>
      <c r="O16" s="16" t="s">
        <v>38</v>
      </c>
      <c r="P16" s="16" t="s">
        <v>36</v>
      </c>
      <c r="Q16" s="78">
        <v>30</v>
      </c>
      <c r="R16" s="80">
        <v>0.1</v>
      </c>
      <c r="S16" s="79">
        <f t="shared" si="3"/>
        <v>3</v>
      </c>
      <c r="T16" s="92"/>
      <c r="U16" s="18">
        <f t="shared" si="9"/>
        <v>0</v>
      </c>
      <c r="V16" s="37">
        <v>2.4</v>
      </c>
      <c r="W16" s="32">
        <f t="shared" si="10"/>
        <v>0</v>
      </c>
      <c r="X16" s="55">
        <v>1.304E-2</v>
      </c>
      <c r="Y16" s="32">
        <f t="shared" si="11"/>
        <v>0</v>
      </c>
      <c r="Z16" s="77"/>
      <c r="AC16" s="90"/>
    </row>
    <row r="17" spans="1:29" ht="16.5" customHeight="1" x14ac:dyDescent="0.25">
      <c r="A17" s="270" t="s">
        <v>100</v>
      </c>
      <c r="B17" s="271"/>
      <c r="C17" s="271"/>
      <c r="D17" s="271"/>
      <c r="E17" s="271"/>
      <c r="F17" s="271"/>
      <c r="G17" s="272"/>
      <c r="H17" s="20">
        <f>SUM(H13:H16)</f>
        <v>0</v>
      </c>
      <c r="I17" s="19">
        <f>SUM(I13:I16)</f>
        <v>0</v>
      </c>
      <c r="J17" s="33"/>
      <c r="K17" s="38">
        <f>SUM(K13:K16)</f>
        <v>0</v>
      </c>
      <c r="L17" s="77"/>
      <c r="M17" s="16">
        <v>35</v>
      </c>
      <c r="N17" s="17" t="s">
        <v>39</v>
      </c>
      <c r="O17" s="16" t="s">
        <v>40</v>
      </c>
      <c r="P17" s="16" t="s">
        <v>36</v>
      </c>
      <c r="Q17" s="78">
        <v>40</v>
      </c>
      <c r="R17" s="80">
        <v>8.5800000000000001E-2</v>
      </c>
      <c r="S17" s="79">
        <f t="shared" si="3"/>
        <v>3.4319999999999999</v>
      </c>
      <c r="T17" s="92"/>
      <c r="U17" s="18">
        <f t="shared" si="9"/>
        <v>0</v>
      </c>
      <c r="V17" s="37">
        <v>3.1</v>
      </c>
      <c r="W17" s="32">
        <f t="shared" si="10"/>
        <v>0</v>
      </c>
      <c r="X17" s="55">
        <v>1.8149999999999999E-2</v>
      </c>
      <c r="Y17" s="32">
        <f t="shared" si="11"/>
        <v>0</v>
      </c>
      <c r="Z17" s="77"/>
      <c r="AC17" s="90"/>
    </row>
    <row r="18" spans="1:29" ht="16.5" customHeight="1" x14ac:dyDescent="0.25">
      <c r="A18" s="280" t="s">
        <v>70</v>
      </c>
      <c r="B18" s="281"/>
      <c r="C18" s="281"/>
      <c r="D18" s="281"/>
      <c r="E18" s="281"/>
      <c r="F18" s="281"/>
      <c r="G18" s="282"/>
      <c r="H18" s="6">
        <f>H12+H17</f>
        <v>0</v>
      </c>
      <c r="I18" s="7">
        <f>I12+I17</f>
        <v>0</v>
      </c>
      <c r="J18" s="34"/>
      <c r="K18" s="39">
        <f>K12+K17</f>
        <v>0</v>
      </c>
      <c r="L18" s="77"/>
      <c r="M18" s="16">
        <v>36</v>
      </c>
      <c r="N18" s="17" t="s">
        <v>41</v>
      </c>
      <c r="O18" s="16" t="s">
        <v>42</v>
      </c>
      <c r="P18" s="16" t="s">
        <v>36</v>
      </c>
      <c r="Q18" s="78">
        <v>40</v>
      </c>
      <c r="R18" s="80">
        <v>8.5800000000000001E-2</v>
      </c>
      <c r="S18" s="79">
        <f t="shared" si="3"/>
        <v>3.4319999999999999</v>
      </c>
      <c r="T18" s="92"/>
      <c r="U18" s="18">
        <f t="shared" si="9"/>
        <v>0</v>
      </c>
      <c r="V18" s="37">
        <v>3.1</v>
      </c>
      <c r="W18" s="32">
        <f t="shared" si="10"/>
        <v>0</v>
      </c>
      <c r="X18" s="55">
        <v>1.8149999999999999E-2</v>
      </c>
      <c r="Y18" s="32">
        <f t="shared" si="11"/>
        <v>0</v>
      </c>
      <c r="Z18" s="77"/>
      <c r="AC18" s="90"/>
    </row>
    <row r="19" spans="1:29" ht="16.5" customHeight="1" x14ac:dyDescent="0.25">
      <c r="A19" s="16">
        <v>9</v>
      </c>
      <c r="B19" s="17" t="s">
        <v>188</v>
      </c>
      <c r="C19" s="16" t="s">
        <v>104</v>
      </c>
      <c r="D19" s="16" t="s">
        <v>7</v>
      </c>
      <c r="E19" s="78">
        <v>12</v>
      </c>
      <c r="F19" s="82">
        <v>0.19</v>
      </c>
      <c r="G19" s="79">
        <f>E19*F19</f>
        <v>2.2800000000000002</v>
      </c>
      <c r="H19" s="83"/>
      <c r="I19" s="18">
        <f t="shared" ref="I19:I29" si="13">G19*H19</f>
        <v>0</v>
      </c>
      <c r="J19" s="37">
        <v>10.93</v>
      </c>
      <c r="K19" s="32">
        <f t="shared" ref="K19:K29" si="14">H19*J19</f>
        <v>0</v>
      </c>
      <c r="L19" s="77"/>
      <c r="M19" s="16">
        <v>37</v>
      </c>
      <c r="N19" s="17" t="s">
        <v>43</v>
      </c>
      <c r="O19" s="16" t="s">
        <v>44</v>
      </c>
      <c r="P19" s="16" t="s">
        <v>45</v>
      </c>
      <c r="Q19" s="78">
        <v>40</v>
      </c>
      <c r="R19" s="80">
        <v>8.5800000000000001E-2</v>
      </c>
      <c r="S19" s="79">
        <f t="shared" si="3"/>
        <v>3.4319999999999999</v>
      </c>
      <c r="T19" s="92"/>
      <c r="U19" s="18">
        <f t="shared" si="9"/>
        <v>0</v>
      </c>
      <c r="V19" s="37">
        <v>2.9</v>
      </c>
      <c r="W19" s="32">
        <f t="shared" si="10"/>
        <v>0</v>
      </c>
      <c r="X19" s="55">
        <v>1.8149999999999999E-2</v>
      </c>
      <c r="Y19" s="32">
        <f t="shared" si="11"/>
        <v>0</v>
      </c>
      <c r="Z19" s="77"/>
      <c r="AC19" s="90"/>
    </row>
    <row r="20" spans="1:29" ht="16.5" customHeight="1" x14ac:dyDescent="0.25">
      <c r="A20" s="16">
        <v>10</v>
      </c>
      <c r="B20" s="17" t="s">
        <v>189</v>
      </c>
      <c r="C20" s="16" t="s">
        <v>105</v>
      </c>
      <c r="D20" s="16" t="s">
        <v>7</v>
      </c>
      <c r="E20" s="78">
        <v>20</v>
      </c>
      <c r="F20" s="82">
        <v>0.19</v>
      </c>
      <c r="G20" s="79">
        <f t="shared" ref="G20:G23" si="15">E20*F20</f>
        <v>3.8</v>
      </c>
      <c r="H20" s="83"/>
      <c r="I20" s="18">
        <f t="shared" si="13"/>
        <v>0</v>
      </c>
      <c r="J20" s="37">
        <v>10.93</v>
      </c>
      <c r="K20" s="32">
        <f t="shared" si="14"/>
        <v>0</v>
      </c>
      <c r="L20" s="77"/>
      <c r="M20" s="16">
        <v>38</v>
      </c>
      <c r="N20" s="17" t="s">
        <v>46</v>
      </c>
      <c r="O20" s="16" t="s">
        <v>47</v>
      </c>
      <c r="P20" s="16" t="s">
        <v>45</v>
      </c>
      <c r="Q20" s="78">
        <v>40</v>
      </c>
      <c r="R20" s="80">
        <v>8.5800000000000001E-2</v>
      </c>
      <c r="S20" s="79">
        <f t="shared" si="3"/>
        <v>3.4319999999999999</v>
      </c>
      <c r="T20" s="92"/>
      <c r="U20" s="18">
        <f t="shared" si="9"/>
        <v>0</v>
      </c>
      <c r="V20" s="37">
        <v>2.9</v>
      </c>
      <c r="W20" s="32">
        <f t="shared" si="10"/>
        <v>0</v>
      </c>
      <c r="X20" s="55">
        <v>1.8149999999999999E-2</v>
      </c>
      <c r="Y20" s="32">
        <f t="shared" si="11"/>
        <v>0</v>
      </c>
      <c r="Z20" s="77"/>
      <c r="AC20" s="90"/>
    </row>
    <row r="21" spans="1:29" ht="16.5" customHeight="1" x14ac:dyDescent="0.25">
      <c r="A21" s="16">
        <v>11</v>
      </c>
      <c r="B21" s="17" t="s">
        <v>106</v>
      </c>
      <c r="C21" s="16" t="s">
        <v>107</v>
      </c>
      <c r="D21" s="16" t="s">
        <v>7</v>
      </c>
      <c r="E21" s="78">
        <v>20</v>
      </c>
      <c r="F21" s="82">
        <v>0.19</v>
      </c>
      <c r="G21" s="79">
        <f t="shared" si="15"/>
        <v>3.8</v>
      </c>
      <c r="H21" s="83"/>
      <c r="I21" s="18">
        <f t="shared" si="13"/>
        <v>0</v>
      </c>
      <c r="J21" s="37">
        <v>10.93</v>
      </c>
      <c r="K21" s="32">
        <f t="shared" si="14"/>
        <v>0</v>
      </c>
      <c r="L21" s="77"/>
      <c r="M21" s="16">
        <v>39</v>
      </c>
      <c r="N21" s="17" t="s">
        <v>48</v>
      </c>
      <c r="O21" s="16" t="s">
        <v>49</v>
      </c>
      <c r="P21" s="16" t="s">
        <v>25</v>
      </c>
      <c r="Q21" s="78">
        <v>18</v>
      </c>
      <c r="R21" s="80">
        <v>0.25719999999999998</v>
      </c>
      <c r="S21" s="79">
        <f t="shared" si="3"/>
        <v>4.6295999999999999</v>
      </c>
      <c r="T21" s="92"/>
      <c r="U21" s="18">
        <f t="shared" si="9"/>
        <v>0</v>
      </c>
      <c r="V21" s="37">
        <v>2.9</v>
      </c>
      <c r="W21" s="32">
        <f t="shared" si="10"/>
        <v>0</v>
      </c>
      <c r="X21" s="55">
        <v>2.7619999999999999E-2</v>
      </c>
      <c r="Y21" s="32">
        <f t="shared" si="11"/>
        <v>0</v>
      </c>
      <c r="Z21" s="77"/>
      <c r="AC21" s="90"/>
    </row>
    <row r="22" spans="1:29" ht="16.5" customHeight="1" x14ac:dyDescent="0.25">
      <c r="A22" s="16">
        <v>12</v>
      </c>
      <c r="B22" s="17" t="s">
        <v>190</v>
      </c>
      <c r="C22" s="16" t="s">
        <v>191</v>
      </c>
      <c r="D22" s="16" t="s">
        <v>7</v>
      </c>
      <c r="E22" s="78">
        <v>20</v>
      </c>
      <c r="F22" s="82">
        <v>0.19</v>
      </c>
      <c r="G22" s="79">
        <f t="shared" si="15"/>
        <v>3.8</v>
      </c>
      <c r="H22" s="83"/>
      <c r="I22" s="18">
        <f t="shared" si="13"/>
        <v>0</v>
      </c>
      <c r="J22" s="37">
        <v>10.93</v>
      </c>
      <c r="K22" s="32">
        <f t="shared" si="14"/>
        <v>0</v>
      </c>
      <c r="L22" s="77"/>
      <c r="M22" s="16">
        <v>40</v>
      </c>
      <c r="N22" s="17" t="s">
        <v>50</v>
      </c>
      <c r="O22" s="16" t="s">
        <v>51</v>
      </c>
      <c r="P22" s="16" t="s">
        <v>25</v>
      </c>
      <c r="Q22" s="78">
        <v>18</v>
      </c>
      <c r="R22" s="80">
        <v>0.25719999999999998</v>
      </c>
      <c r="S22" s="79">
        <f t="shared" si="3"/>
        <v>4.6295999999999999</v>
      </c>
      <c r="T22" s="92"/>
      <c r="U22" s="18">
        <f t="shared" si="9"/>
        <v>0</v>
      </c>
      <c r="V22" s="37">
        <v>2.9</v>
      </c>
      <c r="W22" s="32">
        <f t="shared" si="10"/>
        <v>0</v>
      </c>
      <c r="X22" s="55">
        <v>2.7619999999999999E-2</v>
      </c>
      <c r="Y22" s="32">
        <f t="shared" si="11"/>
        <v>0</v>
      </c>
      <c r="Z22" s="77"/>
      <c r="AC22" s="90"/>
    </row>
    <row r="23" spans="1:29" ht="16.5" customHeight="1" x14ac:dyDescent="0.25">
      <c r="A23" s="16">
        <v>13</v>
      </c>
      <c r="B23" s="17" t="s">
        <v>192</v>
      </c>
      <c r="C23" s="16" t="s">
        <v>193</v>
      </c>
      <c r="D23" s="16" t="s">
        <v>7</v>
      </c>
      <c r="E23" s="78">
        <v>20</v>
      </c>
      <c r="F23" s="82">
        <v>0.19</v>
      </c>
      <c r="G23" s="79">
        <f t="shared" si="15"/>
        <v>3.8</v>
      </c>
      <c r="H23" s="83"/>
      <c r="I23" s="18">
        <f t="shared" si="13"/>
        <v>0</v>
      </c>
      <c r="J23" s="37">
        <v>10.93</v>
      </c>
      <c r="K23" s="32">
        <f t="shared" si="14"/>
        <v>0</v>
      </c>
      <c r="L23" s="77"/>
      <c r="M23" s="16">
        <v>41</v>
      </c>
      <c r="N23" s="17" t="s">
        <v>153</v>
      </c>
      <c r="O23" s="16" t="s">
        <v>52</v>
      </c>
      <c r="P23" s="16" t="s">
        <v>25</v>
      </c>
      <c r="Q23" s="78">
        <v>18</v>
      </c>
      <c r="R23" s="80">
        <v>0.25719999999999998</v>
      </c>
      <c r="S23" s="79">
        <f t="shared" si="3"/>
        <v>4.6295999999999999</v>
      </c>
      <c r="T23" s="92"/>
      <c r="U23" s="18">
        <f t="shared" si="9"/>
        <v>0</v>
      </c>
      <c r="V23" s="37">
        <v>2.9</v>
      </c>
      <c r="W23" s="32">
        <f t="shared" si="10"/>
        <v>0</v>
      </c>
      <c r="X23" s="55">
        <v>2.7619999999999999E-2</v>
      </c>
      <c r="Y23" s="32">
        <f t="shared" si="11"/>
        <v>0</v>
      </c>
      <c r="Z23" s="77"/>
      <c r="AC23" s="90"/>
    </row>
    <row r="24" spans="1:29" ht="16.5" customHeight="1" x14ac:dyDescent="0.25">
      <c r="A24" s="270" t="s">
        <v>69</v>
      </c>
      <c r="B24" s="271"/>
      <c r="C24" s="271"/>
      <c r="D24" s="271"/>
      <c r="E24" s="271"/>
      <c r="F24" s="271"/>
      <c r="G24" s="272"/>
      <c r="H24" s="20">
        <f>SUM(H19:H23)</f>
        <v>0</v>
      </c>
      <c r="I24" s="18">
        <f>SUM(I19:I23)</f>
        <v>0</v>
      </c>
      <c r="J24" s="33"/>
      <c r="K24" s="38">
        <f>SUM(K19:K23)</f>
        <v>0</v>
      </c>
      <c r="L24" s="77"/>
      <c r="M24" s="16">
        <v>42</v>
      </c>
      <c r="N24" s="17" t="s">
        <v>134</v>
      </c>
      <c r="O24" s="16" t="s">
        <v>123</v>
      </c>
      <c r="P24" s="16" t="s">
        <v>124</v>
      </c>
      <c r="Q24" s="78">
        <v>12</v>
      </c>
      <c r="R24" s="80">
        <v>0.2858</v>
      </c>
      <c r="S24" s="79">
        <f t="shared" si="3"/>
        <v>3.4295999999999998</v>
      </c>
      <c r="T24" s="92"/>
      <c r="U24" s="18">
        <f t="shared" si="9"/>
        <v>0</v>
      </c>
      <c r="V24" s="37">
        <v>2.1</v>
      </c>
      <c r="W24" s="32">
        <f t="shared" si="10"/>
        <v>0</v>
      </c>
      <c r="X24" s="55">
        <v>2.3140000000000001E-2</v>
      </c>
      <c r="Y24" s="32">
        <f t="shared" si="11"/>
        <v>0</v>
      </c>
      <c r="Z24" s="77"/>
      <c r="AC24" s="90"/>
    </row>
    <row r="25" spans="1:29" ht="16.5" customHeight="1" x14ac:dyDescent="0.25">
      <c r="A25" s="16">
        <v>14</v>
      </c>
      <c r="B25" s="17" t="s">
        <v>188</v>
      </c>
      <c r="C25" s="16" t="s">
        <v>108</v>
      </c>
      <c r="D25" s="16" t="s">
        <v>21</v>
      </c>
      <c r="E25" s="78">
        <v>12</v>
      </c>
      <c r="F25" s="82">
        <v>0.38</v>
      </c>
      <c r="G25" s="79">
        <f>E25*F25</f>
        <v>4.5600000000000005</v>
      </c>
      <c r="H25" s="83"/>
      <c r="I25" s="18">
        <f t="shared" si="13"/>
        <v>0</v>
      </c>
      <c r="J25" s="37">
        <v>12.95</v>
      </c>
      <c r="K25" s="32">
        <f t="shared" si="14"/>
        <v>0</v>
      </c>
      <c r="L25" s="77"/>
      <c r="M25" s="16">
        <v>43</v>
      </c>
      <c r="N25" s="17" t="s">
        <v>135</v>
      </c>
      <c r="O25" s="16" t="s">
        <v>125</v>
      </c>
      <c r="P25" s="16" t="s">
        <v>124</v>
      </c>
      <c r="Q25" s="78">
        <v>12</v>
      </c>
      <c r="R25" s="80">
        <v>0.2858</v>
      </c>
      <c r="S25" s="79">
        <f t="shared" si="3"/>
        <v>3.4295999999999998</v>
      </c>
      <c r="T25" s="92"/>
      <c r="U25" s="18">
        <f t="shared" si="9"/>
        <v>0</v>
      </c>
      <c r="V25" s="37">
        <v>2.1</v>
      </c>
      <c r="W25" s="32">
        <f t="shared" si="10"/>
        <v>0</v>
      </c>
      <c r="X25" s="55">
        <v>2.3140000000000001E-2</v>
      </c>
      <c r="Y25" s="32">
        <f t="shared" si="11"/>
        <v>0</v>
      </c>
      <c r="Z25" s="77"/>
      <c r="AC25" s="90"/>
    </row>
    <row r="26" spans="1:29" ht="16.5" customHeight="1" x14ac:dyDescent="0.25">
      <c r="A26" s="16">
        <v>15</v>
      </c>
      <c r="B26" s="17" t="s">
        <v>189</v>
      </c>
      <c r="C26" s="16" t="s">
        <v>109</v>
      </c>
      <c r="D26" s="16" t="s">
        <v>21</v>
      </c>
      <c r="E26" s="78">
        <v>12</v>
      </c>
      <c r="F26" s="82">
        <v>0.38</v>
      </c>
      <c r="G26" s="79">
        <f t="shared" ref="G26:G29" si="16">E26*F26</f>
        <v>4.5600000000000005</v>
      </c>
      <c r="H26" s="83"/>
      <c r="I26" s="18">
        <f t="shared" si="13"/>
        <v>0</v>
      </c>
      <c r="J26" s="37">
        <v>12.95</v>
      </c>
      <c r="K26" s="32">
        <f t="shared" si="14"/>
        <v>0</v>
      </c>
      <c r="L26" s="77"/>
      <c r="M26" s="16">
        <v>44</v>
      </c>
      <c r="N26" s="17" t="s">
        <v>133</v>
      </c>
      <c r="O26" s="16" t="s">
        <v>129</v>
      </c>
      <c r="P26" s="16" t="s">
        <v>124</v>
      </c>
      <c r="Q26" s="78">
        <v>12</v>
      </c>
      <c r="R26" s="80">
        <v>0.2858</v>
      </c>
      <c r="S26" s="79">
        <f t="shared" si="3"/>
        <v>3.4295999999999998</v>
      </c>
      <c r="T26" s="92"/>
      <c r="U26" s="18">
        <f t="shared" si="9"/>
        <v>0</v>
      </c>
      <c r="V26" s="37">
        <v>2.1</v>
      </c>
      <c r="W26" s="32">
        <f t="shared" si="10"/>
        <v>0</v>
      </c>
      <c r="X26" s="55">
        <v>2.3140000000000001E-2</v>
      </c>
      <c r="Y26" s="32">
        <f t="shared" si="11"/>
        <v>0</v>
      </c>
      <c r="Z26" s="77"/>
      <c r="AC26" s="90"/>
    </row>
    <row r="27" spans="1:29" ht="16.5" customHeight="1" x14ac:dyDescent="0.25">
      <c r="A27" s="16">
        <v>16</v>
      </c>
      <c r="B27" s="17" t="s">
        <v>106</v>
      </c>
      <c r="C27" s="16" t="s">
        <v>110</v>
      </c>
      <c r="D27" s="16" t="s">
        <v>21</v>
      </c>
      <c r="E27" s="78">
        <v>12</v>
      </c>
      <c r="F27" s="82">
        <v>0.38</v>
      </c>
      <c r="G27" s="79">
        <f t="shared" si="16"/>
        <v>4.5600000000000005</v>
      </c>
      <c r="H27" s="83"/>
      <c r="I27" s="18">
        <f t="shared" si="13"/>
        <v>0</v>
      </c>
      <c r="J27" s="37">
        <v>12.95</v>
      </c>
      <c r="K27" s="32">
        <f t="shared" si="14"/>
        <v>0</v>
      </c>
      <c r="L27" s="77"/>
      <c r="M27" s="16">
        <v>45</v>
      </c>
      <c r="N27" s="17" t="s">
        <v>136</v>
      </c>
      <c r="O27" s="16" t="s">
        <v>130</v>
      </c>
      <c r="P27" s="16" t="s">
        <v>124</v>
      </c>
      <c r="Q27" s="78">
        <v>12</v>
      </c>
      <c r="R27" s="80">
        <v>0.2858</v>
      </c>
      <c r="S27" s="79">
        <f t="shared" si="3"/>
        <v>3.4295999999999998</v>
      </c>
      <c r="T27" s="92"/>
      <c r="U27" s="18">
        <f t="shared" si="9"/>
        <v>0</v>
      </c>
      <c r="V27" s="37">
        <v>2.1</v>
      </c>
      <c r="W27" s="32">
        <f t="shared" si="10"/>
        <v>0</v>
      </c>
      <c r="X27" s="55">
        <v>2.3140000000000001E-2</v>
      </c>
      <c r="Y27" s="32">
        <f t="shared" si="11"/>
        <v>0</v>
      </c>
      <c r="Z27" s="77"/>
      <c r="AC27" s="90"/>
    </row>
    <row r="28" spans="1:29" ht="16.5" customHeight="1" x14ac:dyDescent="0.25">
      <c r="A28" s="16">
        <v>17</v>
      </c>
      <c r="B28" s="17" t="s">
        <v>190</v>
      </c>
      <c r="C28" s="16" t="s">
        <v>194</v>
      </c>
      <c r="D28" s="16" t="s">
        <v>21</v>
      </c>
      <c r="E28" s="78">
        <v>12</v>
      </c>
      <c r="F28" s="82">
        <v>0.38</v>
      </c>
      <c r="G28" s="79">
        <f t="shared" si="16"/>
        <v>4.5600000000000005</v>
      </c>
      <c r="H28" s="83"/>
      <c r="I28" s="18">
        <f t="shared" si="13"/>
        <v>0</v>
      </c>
      <c r="J28" s="37">
        <v>12.95</v>
      </c>
      <c r="K28" s="32">
        <f t="shared" si="14"/>
        <v>0</v>
      </c>
      <c r="L28" s="77"/>
      <c r="M28" s="16">
        <v>46</v>
      </c>
      <c r="N28" s="17" t="s">
        <v>140</v>
      </c>
      <c r="O28" s="16" t="s">
        <v>139</v>
      </c>
      <c r="P28" s="16" t="s">
        <v>124</v>
      </c>
      <c r="Q28" s="78">
        <v>12</v>
      </c>
      <c r="R28" s="80">
        <v>0.2858</v>
      </c>
      <c r="S28" s="79">
        <f>Q28*R28</f>
        <v>3.4295999999999998</v>
      </c>
      <c r="T28" s="92">
        <v>274</v>
      </c>
      <c r="U28" s="18">
        <f t="shared" si="9"/>
        <v>939.71039999999994</v>
      </c>
      <c r="V28" s="37">
        <v>2.1</v>
      </c>
      <c r="W28" s="32">
        <f t="shared" si="10"/>
        <v>575.4</v>
      </c>
      <c r="X28" s="55">
        <v>2.3140000000000001E-2</v>
      </c>
      <c r="Y28" s="32">
        <f t="shared" si="11"/>
        <v>6.3403600000000004</v>
      </c>
      <c r="Z28" s="77"/>
      <c r="AC28" s="90"/>
    </row>
    <row r="29" spans="1:29" ht="16.5" customHeight="1" x14ac:dyDescent="0.25">
      <c r="A29" s="16">
        <v>18</v>
      </c>
      <c r="B29" s="17" t="s">
        <v>192</v>
      </c>
      <c r="C29" s="16" t="s">
        <v>195</v>
      </c>
      <c r="D29" s="16" t="s">
        <v>21</v>
      </c>
      <c r="E29" s="78">
        <v>12</v>
      </c>
      <c r="F29" s="82">
        <v>0.38</v>
      </c>
      <c r="G29" s="79">
        <f t="shared" si="16"/>
        <v>4.5600000000000005</v>
      </c>
      <c r="H29" s="83"/>
      <c r="I29" s="18">
        <f t="shared" si="13"/>
        <v>0</v>
      </c>
      <c r="J29" s="37">
        <v>12.95</v>
      </c>
      <c r="K29" s="32">
        <f t="shared" si="14"/>
        <v>0</v>
      </c>
      <c r="L29" s="77"/>
      <c r="M29" s="16">
        <v>47</v>
      </c>
      <c r="N29" s="17" t="s">
        <v>126</v>
      </c>
      <c r="O29" s="16" t="s">
        <v>127</v>
      </c>
      <c r="P29" s="16" t="s">
        <v>124</v>
      </c>
      <c r="Q29" s="78">
        <v>30</v>
      </c>
      <c r="R29" s="80">
        <v>0.21429999999999999</v>
      </c>
      <c r="S29" s="79">
        <f>Q29*R29</f>
        <v>6.4289999999999994</v>
      </c>
      <c r="T29" s="92">
        <v>400</v>
      </c>
      <c r="U29" s="18">
        <f t="shared" si="9"/>
        <v>2571.6</v>
      </c>
      <c r="V29" s="37">
        <v>4</v>
      </c>
      <c r="W29" s="32">
        <f t="shared" si="10"/>
        <v>1600</v>
      </c>
      <c r="X29" s="55">
        <v>2.1870000000000001E-2</v>
      </c>
      <c r="Y29" s="32">
        <f t="shared" si="11"/>
        <v>8.7480000000000011</v>
      </c>
      <c r="Z29" s="77"/>
      <c r="AC29" s="90"/>
    </row>
    <row r="30" spans="1:29" ht="16.5" customHeight="1" x14ac:dyDescent="0.25">
      <c r="A30" s="270" t="s">
        <v>111</v>
      </c>
      <c r="B30" s="271"/>
      <c r="C30" s="271"/>
      <c r="D30" s="271"/>
      <c r="E30" s="271"/>
      <c r="F30" s="271"/>
      <c r="G30" s="272"/>
      <c r="H30" s="20">
        <f>SUM(H25:H29)</f>
        <v>0</v>
      </c>
      <c r="I30" s="19">
        <f>SUM(I25:I29)</f>
        <v>0</v>
      </c>
      <c r="J30" s="33"/>
      <c r="K30" s="38">
        <f>SUM(K25:K29)</f>
        <v>0</v>
      </c>
      <c r="L30" s="77"/>
      <c r="M30" s="16">
        <v>48</v>
      </c>
      <c r="N30" s="17" t="s">
        <v>26</v>
      </c>
      <c r="O30" s="16" t="s">
        <v>128</v>
      </c>
      <c r="P30" s="16" t="s">
        <v>124</v>
      </c>
      <c r="Q30" s="78">
        <v>30</v>
      </c>
      <c r="R30" s="80">
        <v>0.21429999999999999</v>
      </c>
      <c r="S30" s="79">
        <f>Q30*R30</f>
        <v>6.4289999999999994</v>
      </c>
      <c r="T30" s="92">
        <v>600</v>
      </c>
      <c r="U30" s="18">
        <f t="shared" si="9"/>
        <v>3857.3999999999996</v>
      </c>
      <c r="V30" s="37">
        <v>4</v>
      </c>
      <c r="W30" s="32">
        <f t="shared" si="10"/>
        <v>2400</v>
      </c>
      <c r="X30" s="55">
        <v>2.1870000000000001E-2</v>
      </c>
      <c r="Y30" s="32">
        <f t="shared" si="11"/>
        <v>13.122</v>
      </c>
      <c r="Z30" s="77"/>
      <c r="AC30" s="90"/>
    </row>
    <row r="31" spans="1:29" ht="16.5" customHeight="1" x14ac:dyDescent="0.25">
      <c r="A31" s="283" t="s">
        <v>112</v>
      </c>
      <c r="B31" s="284"/>
      <c r="C31" s="284"/>
      <c r="D31" s="284"/>
      <c r="E31" s="284"/>
      <c r="F31" s="284"/>
      <c r="G31" s="285"/>
      <c r="H31" s="45">
        <f>H24+H30</f>
        <v>0</v>
      </c>
      <c r="I31" s="46">
        <f>I24+I30</f>
        <v>0</v>
      </c>
      <c r="J31" s="47"/>
      <c r="K31" s="48">
        <f>K24+K30</f>
        <v>0</v>
      </c>
      <c r="L31" s="77"/>
      <c r="M31" s="16">
        <v>49</v>
      </c>
      <c r="N31" s="17" t="s">
        <v>137</v>
      </c>
      <c r="O31" s="16" t="s">
        <v>131</v>
      </c>
      <c r="P31" s="16" t="s">
        <v>124</v>
      </c>
      <c r="Q31" s="78">
        <v>30</v>
      </c>
      <c r="R31" s="80">
        <v>0.21429999999999999</v>
      </c>
      <c r="S31" s="79">
        <f>Q31*R31</f>
        <v>6.4289999999999994</v>
      </c>
      <c r="T31" s="92">
        <v>800</v>
      </c>
      <c r="U31" s="18">
        <f t="shared" si="9"/>
        <v>5143.2</v>
      </c>
      <c r="V31" s="37">
        <v>4</v>
      </c>
      <c r="W31" s="32">
        <f t="shared" si="10"/>
        <v>3200</v>
      </c>
      <c r="X31" s="55">
        <v>2.1870000000000001E-2</v>
      </c>
      <c r="Y31" s="32">
        <f t="shared" si="11"/>
        <v>17.496000000000002</v>
      </c>
      <c r="Z31" s="77"/>
      <c r="AC31" s="90"/>
    </row>
    <row r="32" spans="1:29" s="8" customFormat="1" ht="16.5" customHeight="1" x14ac:dyDescent="0.25">
      <c r="A32" s="16">
        <v>19</v>
      </c>
      <c r="B32" s="17" t="s">
        <v>154</v>
      </c>
      <c r="C32" s="16" t="s">
        <v>155</v>
      </c>
      <c r="D32" s="16" t="s">
        <v>7</v>
      </c>
      <c r="E32" s="78">
        <v>20</v>
      </c>
      <c r="F32" s="79">
        <v>0.2</v>
      </c>
      <c r="G32" s="79">
        <f>E32*F32</f>
        <v>4</v>
      </c>
      <c r="H32" s="83"/>
      <c r="I32" s="18">
        <f t="shared" ref="I32:I34" si="17">G32*H32</f>
        <v>0</v>
      </c>
      <c r="J32" s="37">
        <v>10.93</v>
      </c>
      <c r="K32" s="32">
        <f t="shared" ref="K32:K34" si="18">H32*J32</f>
        <v>0</v>
      </c>
      <c r="L32" s="77"/>
      <c r="M32" s="16">
        <v>50</v>
      </c>
      <c r="N32" s="17" t="s">
        <v>138</v>
      </c>
      <c r="O32" s="16" t="s">
        <v>132</v>
      </c>
      <c r="P32" s="16" t="s">
        <v>124</v>
      </c>
      <c r="Q32" s="78">
        <v>30</v>
      </c>
      <c r="R32" s="80">
        <v>0.21429999999999999</v>
      </c>
      <c r="S32" s="79">
        <f>Q32*R32</f>
        <v>6.4289999999999994</v>
      </c>
      <c r="T32" s="92">
        <v>100</v>
      </c>
      <c r="U32" s="18">
        <f t="shared" si="9"/>
        <v>642.9</v>
      </c>
      <c r="V32" s="37">
        <v>4</v>
      </c>
      <c r="W32" s="32">
        <f t="shared" si="10"/>
        <v>400</v>
      </c>
      <c r="X32" s="55">
        <v>2.1870000000000001E-2</v>
      </c>
      <c r="Y32" s="32">
        <f t="shared" si="11"/>
        <v>2.1870000000000003</v>
      </c>
      <c r="Z32" s="77"/>
      <c r="AC32" s="90"/>
    </row>
    <row r="33" spans="1:48" s="8" customFormat="1" ht="16.5" customHeight="1" x14ac:dyDescent="0.25">
      <c r="A33" s="16">
        <v>20</v>
      </c>
      <c r="B33" s="17" t="s">
        <v>156</v>
      </c>
      <c r="C33" s="16" t="s">
        <v>157</v>
      </c>
      <c r="D33" s="16" t="s">
        <v>7</v>
      </c>
      <c r="E33" s="78">
        <v>20</v>
      </c>
      <c r="F33" s="79">
        <v>0.2</v>
      </c>
      <c r="G33" s="79">
        <f t="shared" ref="G33:G34" si="19">E33*F33</f>
        <v>4</v>
      </c>
      <c r="H33" s="83"/>
      <c r="I33" s="18">
        <f t="shared" si="17"/>
        <v>0</v>
      </c>
      <c r="J33" s="37">
        <v>10.93</v>
      </c>
      <c r="K33" s="32">
        <f t="shared" si="18"/>
        <v>0</v>
      </c>
      <c r="L33" s="77"/>
      <c r="M33" s="16">
        <v>51</v>
      </c>
      <c r="N33" s="17" t="s">
        <v>198</v>
      </c>
      <c r="O33" s="16" t="s">
        <v>199</v>
      </c>
      <c r="P33" s="16" t="s">
        <v>148</v>
      </c>
      <c r="Q33" s="86">
        <v>24</v>
      </c>
      <c r="R33" s="80">
        <v>0.25</v>
      </c>
      <c r="S33" s="79">
        <f t="shared" ref="S33:S52" si="20">Q33*R33</f>
        <v>6</v>
      </c>
      <c r="T33" s="92">
        <v>300</v>
      </c>
      <c r="U33" s="18">
        <f t="shared" si="9"/>
        <v>1800</v>
      </c>
      <c r="V33" s="37">
        <v>3.8</v>
      </c>
      <c r="W33" s="32">
        <f t="shared" si="10"/>
        <v>1140</v>
      </c>
      <c r="X33" s="55">
        <v>3.0599999999999999E-2</v>
      </c>
      <c r="Y33" s="32">
        <f t="shared" si="11"/>
        <v>9.18</v>
      </c>
      <c r="Z33" s="87"/>
      <c r="AC33" s="90"/>
    </row>
    <row r="34" spans="1:48" s="8" customFormat="1" ht="16.5" customHeight="1" x14ac:dyDescent="0.25">
      <c r="A34" s="16">
        <v>21</v>
      </c>
      <c r="B34" s="17" t="s">
        <v>158</v>
      </c>
      <c r="C34" s="16" t="s">
        <v>159</v>
      </c>
      <c r="D34" s="16" t="s">
        <v>7</v>
      </c>
      <c r="E34" s="78">
        <v>20</v>
      </c>
      <c r="F34" s="79">
        <v>0.2</v>
      </c>
      <c r="G34" s="79">
        <f t="shared" si="19"/>
        <v>4</v>
      </c>
      <c r="H34" s="83"/>
      <c r="I34" s="18">
        <f t="shared" si="17"/>
        <v>0</v>
      </c>
      <c r="J34" s="37">
        <v>10.93</v>
      </c>
      <c r="K34" s="32">
        <f t="shared" si="18"/>
        <v>0</v>
      </c>
      <c r="L34" s="77"/>
      <c r="M34" s="16">
        <v>52</v>
      </c>
      <c r="N34" s="17" t="s">
        <v>200</v>
      </c>
      <c r="O34" s="16" t="s">
        <v>201</v>
      </c>
      <c r="P34" s="16" t="s">
        <v>148</v>
      </c>
      <c r="Q34" s="86">
        <v>24</v>
      </c>
      <c r="R34" s="80">
        <v>0.25</v>
      </c>
      <c r="S34" s="79">
        <f t="shared" si="20"/>
        <v>6</v>
      </c>
      <c r="T34" s="92">
        <v>350</v>
      </c>
      <c r="U34" s="18">
        <f t="shared" si="9"/>
        <v>2100</v>
      </c>
      <c r="V34" s="37">
        <v>3.8</v>
      </c>
      <c r="W34" s="32">
        <f t="shared" si="10"/>
        <v>1330</v>
      </c>
      <c r="X34" s="55">
        <v>3.0599999999999999E-2</v>
      </c>
      <c r="Y34" s="32">
        <f t="shared" si="11"/>
        <v>10.709999999999999</v>
      </c>
      <c r="Z34" s="87"/>
      <c r="AC34" s="90"/>
    </row>
    <row r="35" spans="1:48" ht="16.5" customHeight="1" x14ac:dyDescent="0.25">
      <c r="A35" s="270" t="s">
        <v>69</v>
      </c>
      <c r="B35" s="271"/>
      <c r="C35" s="271"/>
      <c r="D35" s="271"/>
      <c r="E35" s="271"/>
      <c r="F35" s="271"/>
      <c r="G35" s="272"/>
      <c r="H35" s="20">
        <f>SUM(H32:H34)</f>
        <v>0</v>
      </c>
      <c r="I35" s="18">
        <f>SUM(I32:I34)</f>
        <v>0</v>
      </c>
      <c r="J35" s="33"/>
      <c r="K35" s="38">
        <f>SUM(K32:K34)</f>
        <v>0</v>
      </c>
      <c r="L35" s="77"/>
      <c r="M35" s="16">
        <v>53</v>
      </c>
      <c r="N35" s="17" t="s">
        <v>202</v>
      </c>
      <c r="O35" s="16" t="s">
        <v>203</v>
      </c>
      <c r="P35" s="16" t="s">
        <v>148</v>
      </c>
      <c r="Q35" s="86">
        <v>24</v>
      </c>
      <c r="R35" s="80">
        <v>0.25</v>
      </c>
      <c r="S35" s="79">
        <f t="shared" si="20"/>
        <v>6</v>
      </c>
      <c r="T35" s="92">
        <v>350</v>
      </c>
      <c r="U35" s="18">
        <f t="shared" si="9"/>
        <v>2100</v>
      </c>
      <c r="V35" s="37">
        <v>3.8</v>
      </c>
      <c r="W35" s="32">
        <f t="shared" si="10"/>
        <v>1330</v>
      </c>
      <c r="X35" s="55">
        <v>3.0599999999999999E-2</v>
      </c>
      <c r="Y35" s="32">
        <f t="shared" si="11"/>
        <v>10.709999999999999</v>
      </c>
      <c r="Z35" s="87"/>
      <c r="AC35" s="90"/>
      <c r="AU35" s="8"/>
      <c r="AV35" s="8"/>
    </row>
    <row r="36" spans="1:48" ht="16.5" customHeight="1" x14ac:dyDescent="0.25">
      <c r="A36" s="16">
        <v>22</v>
      </c>
      <c r="B36" s="17" t="s">
        <v>154</v>
      </c>
      <c r="C36" s="16" t="s">
        <v>160</v>
      </c>
      <c r="D36" s="16" t="s">
        <v>21</v>
      </c>
      <c r="E36" s="78">
        <v>12</v>
      </c>
      <c r="F36" s="79">
        <v>0.4</v>
      </c>
      <c r="G36" s="79">
        <f>E36*F36</f>
        <v>4.8000000000000007</v>
      </c>
      <c r="H36" s="83"/>
      <c r="I36" s="18">
        <f t="shared" ref="I36:I38" si="21">G36*H36</f>
        <v>0</v>
      </c>
      <c r="J36" s="37">
        <v>12.95</v>
      </c>
      <c r="K36" s="32">
        <f t="shared" ref="K36:K38" si="22">H36*J36</f>
        <v>0</v>
      </c>
      <c r="L36" s="77"/>
      <c r="M36" s="16">
        <v>54</v>
      </c>
      <c r="N36" s="17" t="s">
        <v>53</v>
      </c>
      <c r="O36" s="16" t="s">
        <v>54</v>
      </c>
      <c r="P36" s="16" t="s">
        <v>55</v>
      </c>
      <c r="Q36" s="78">
        <v>20</v>
      </c>
      <c r="R36" s="81">
        <v>0.28599999999999998</v>
      </c>
      <c r="S36" s="79">
        <f t="shared" si="20"/>
        <v>5.72</v>
      </c>
      <c r="T36" s="92">
        <v>10</v>
      </c>
      <c r="U36" s="18">
        <f t="shared" si="9"/>
        <v>57.199999999999996</v>
      </c>
      <c r="V36" s="37">
        <v>6</v>
      </c>
      <c r="W36" s="32">
        <f t="shared" si="10"/>
        <v>60</v>
      </c>
      <c r="X36" s="55">
        <v>3.0110000000000001E-2</v>
      </c>
      <c r="Y36" s="32">
        <f t="shared" si="11"/>
        <v>0.30110000000000003</v>
      </c>
      <c r="Z36" s="77"/>
      <c r="AC36" s="90"/>
    </row>
    <row r="37" spans="1:48" ht="16.5" customHeight="1" x14ac:dyDescent="0.25">
      <c r="A37" s="16">
        <v>23</v>
      </c>
      <c r="B37" s="17" t="s">
        <v>156</v>
      </c>
      <c r="C37" s="16" t="s">
        <v>161</v>
      </c>
      <c r="D37" s="16" t="s">
        <v>21</v>
      </c>
      <c r="E37" s="78">
        <v>12</v>
      </c>
      <c r="F37" s="79">
        <v>0.4</v>
      </c>
      <c r="G37" s="79">
        <f t="shared" ref="G37:G38" si="23">E37*F37</f>
        <v>4.8000000000000007</v>
      </c>
      <c r="H37" s="83"/>
      <c r="I37" s="18">
        <f t="shared" si="21"/>
        <v>0</v>
      </c>
      <c r="J37" s="37">
        <v>12.95</v>
      </c>
      <c r="K37" s="32">
        <f t="shared" si="22"/>
        <v>0</v>
      </c>
      <c r="L37" s="77"/>
      <c r="M37" s="16">
        <v>55</v>
      </c>
      <c r="N37" s="17" t="s">
        <v>56</v>
      </c>
      <c r="O37" s="16" t="s">
        <v>86</v>
      </c>
      <c r="P37" s="16" t="s">
        <v>57</v>
      </c>
      <c r="Q37" s="78">
        <v>300</v>
      </c>
      <c r="R37" s="80">
        <v>0.01</v>
      </c>
      <c r="S37" s="79">
        <f t="shared" si="20"/>
        <v>3</v>
      </c>
      <c r="T37" s="92"/>
      <c r="U37" s="18">
        <f t="shared" si="9"/>
        <v>0</v>
      </c>
      <c r="V37" s="37">
        <v>4.2</v>
      </c>
      <c r="W37" s="32">
        <f t="shared" si="10"/>
        <v>0</v>
      </c>
      <c r="X37" s="55">
        <v>1.8149999999999999E-2</v>
      </c>
      <c r="Y37" s="32">
        <f t="shared" si="11"/>
        <v>0</v>
      </c>
      <c r="Z37" s="77"/>
      <c r="AC37" s="90"/>
    </row>
    <row r="38" spans="1:48" ht="16.5" customHeight="1" x14ac:dyDescent="0.25">
      <c r="A38" s="16">
        <v>24</v>
      </c>
      <c r="B38" s="17" t="s">
        <v>158</v>
      </c>
      <c r="C38" s="16" t="s">
        <v>162</v>
      </c>
      <c r="D38" s="16" t="s">
        <v>21</v>
      </c>
      <c r="E38" s="78">
        <v>12</v>
      </c>
      <c r="F38" s="79">
        <v>0.4</v>
      </c>
      <c r="G38" s="79">
        <f t="shared" si="23"/>
        <v>4.8000000000000007</v>
      </c>
      <c r="H38" s="83"/>
      <c r="I38" s="18">
        <f t="shared" si="21"/>
        <v>0</v>
      </c>
      <c r="J38" s="37">
        <v>12.95</v>
      </c>
      <c r="K38" s="32">
        <f t="shared" si="22"/>
        <v>0</v>
      </c>
      <c r="L38" s="77"/>
      <c r="M38" s="16">
        <v>56</v>
      </c>
      <c r="N38" s="17" t="s">
        <v>58</v>
      </c>
      <c r="O38" s="16" t="s">
        <v>90</v>
      </c>
      <c r="P38" s="16" t="s">
        <v>57</v>
      </c>
      <c r="Q38" s="78">
        <v>300</v>
      </c>
      <c r="R38" s="80">
        <v>0.01</v>
      </c>
      <c r="S38" s="79">
        <f t="shared" si="20"/>
        <v>3</v>
      </c>
      <c r="T38" s="92"/>
      <c r="U38" s="18">
        <f t="shared" si="9"/>
        <v>0</v>
      </c>
      <c r="V38" s="37">
        <v>4.2</v>
      </c>
      <c r="W38" s="32">
        <f t="shared" si="10"/>
        <v>0</v>
      </c>
      <c r="X38" s="55">
        <v>1.8149999999999999E-2</v>
      </c>
      <c r="Y38" s="32">
        <f t="shared" si="11"/>
        <v>0</v>
      </c>
      <c r="Z38" s="77"/>
      <c r="AC38" s="90"/>
    </row>
    <row r="39" spans="1:48" ht="16.5" customHeight="1" x14ac:dyDescent="0.25">
      <c r="A39" s="270" t="s">
        <v>111</v>
      </c>
      <c r="B39" s="271"/>
      <c r="C39" s="271"/>
      <c r="D39" s="271"/>
      <c r="E39" s="271"/>
      <c r="F39" s="271"/>
      <c r="G39" s="272"/>
      <c r="H39" s="20">
        <f>SUM(H36:H38)</f>
        <v>0</v>
      </c>
      <c r="I39" s="19">
        <f>SUM(I36:I38)</f>
        <v>0</v>
      </c>
      <c r="J39" s="33"/>
      <c r="K39" s="38">
        <f>SUM(K36:K38)</f>
        <v>0</v>
      </c>
      <c r="L39" s="77"/>
      <c r="M39" s="16">
        <v>57</v>
      </c>
      <c r="N39" s="17" t="s">
        <v>59</v>
      </c>
      <c r="O39" s="16" t="s">
        <v>88</v>
      </c>
      <c r="P39" s="16" t="s">
        <v>60</v>
      </c>
      <c r="Q39" s="78">
        <v>300</v>
      </c>
      <c r="R39" s="80">
        <v>0.01</v>
      </c>
      <c r="S39" s="79">
        <f t="shared" si="20"/>
        <v>3</v>
      </c>
      <c r="T39" s="92"/>
      <c r="U39" s="18">
        <f t="shared" si="9"/>
        <v>0</v>
      </c>
      <c r="V39" s="37">
        <v>3.6</v>
      </c>
      <c r="W39" s="32">
        <f t="shared" si="10"/>
        <v>0</v>
      </c>
      <c r="X39" s="55">
        <v>1.8149999999999999E-2</v>
      </c>
      <c r="Y39" s="32">
        <f t="shared" si="11"/>
        <v>0</v>
      </c>
      <c r="Z39" s="77"/>
      <c r="AC39" s="90"/>
    </row>
    <row r="40" spans="1:48" ht="16.5" customHeight="1" x14ac:dyDescent="0.25">
      <c r="A40" s="286" t="s">
        <v>163</v>
      </c>
      <c r="B40" s="287"/>
      <c r="C40" s="287"/>
      <c r="D40" s="287"/>
      <c r="E40" s="287"/>
      <c r="F40" s="287"/>
      <c r="G40" s="288"/>
      <c r="H40" s="57">
        <f>H35+H39</f>
        <v>0</v>
      </c>
      <c r="I40" s="58">
        <f>I35+I39</f>
        <v>0</v>
      </c>
      <c r="J40" s="59"/>
      <c r="K40" s="60">
        <f>K35+K39</f>
        <v>0</v>
      </c>
      <c r="L40" s="77"/>
      <c r="M40" s="16">
        <v>58</v>
      </c>
      <c r="N40" s="17" t="s">
        <v>61</v>
      </c>
      <c r="O40" s="16" t="s">
        <v>87</v>
      </c>
      <c r="P40" s="16" t="s">
        <v>60</v>
      </c>
      <c r="Q40" s="78">
        <v>300</v>
      </c>
      <c r="R40" s="81">
        <v>0.01</v>
      </c>
      <c r="S40" s="79">
        <f t="shared" si="20"/>
        <v>3</v>
      </c>
      <c r="T40" s="92"/>
      <c r="U40" s="18">
        <f t="shared" si="9"/>
        <v>0</v>
      </c>
      <c r="V40" s="37">
        <v>3.6</v>
      </c>
      <c r="W40" s="32">
        <f t="shared" si="10"/>
        <v>0</v>
      </c>
      <c r="X40" s="55">
        <v>1.8149999999999999E-2</v>
      </c>
      <c r="Y40" s="32">
        <f t="shared" si="11"/>
        <v>0</v>
      </c>
      <c r="Z40" s="77"/>
      <c r="AC40" s="90"/>
    </row>
    <row r="41" spans="1:48" ht="16.5" customHeight="1" x14ac:dyDescent="0.25">
      <c r="A41" s="16">
        <v>25</v>
      </c>
      <c r="B41" s="17" t="s">
        <v>19</v>
      </c>
      <c r="C41" s="16" t="s">
        <v>20</v>
      </c>
      <c r="D41" s="16" t="s">
        <v>7</v>
      </c>
      <c r="E41" s="78">
        <v>12</v>
      </c>
      <c r="F41" s="82">
        <v>0.1</v>
      </c>
      <c r="G41" s="79">
        <f>E41*F41</f>
        <v>1.2000000000000002</v>
      </c>
      <c r="H41" s="83"/>
      <c r="I41" s="18">
        <f t="shared" ref="I41:I43" si="24">G41*H41</f>
        <v>0</v>
      </c>
      <c r="J41" s="37">
        <v>6.48</v>
      </c>
      <c r="K41" s="32">
        <f t="shared" ref="K41:K43" si="25">H41*J41</f>
        <v>0</v>
      </c>
      <c r="L41" s="77"/>
      <c r="M41" s="16">
        <v>59</v>
      </c>
      <c r="N41" s="17" t="s">
        <v>164</v>
      </c>
      <c r="O41" s="16" t="s">
        <v>165</v>
      </c>
      <c r="P41" s="16" t="s">
        <v>166</v>
      </c>
      <c r="Q41" s="78">
        <v>5</v>
      </c>
      <c r="R41" s="80">
        <v>0.55959999999999999</v>
      </c>
      <c r="S41" s="79">
        <f>Q41*R41</f>
        <v>2.798</v>
      </c>
      <c r="T41" s="92"/>
      <c r="U41" s="18">
        <f t="shared" si="9"/>
        <v>0</v>
      </c>
      <c r="V41" s="37">
        <v>5.5</v>
      </c>
      <c r="W41" s="32">
        <f t="shared" si="10"/>
        <v>0</v>
      </c>
      <c r="X41" s="55">
        <v>2.5159999999999998E-2</v>
      </c>
      <c r="Y41" s="32">
        <f t="shared" si="11"/>
        <v>0</v>
      </c>
      <c r="Z41" s="77"/>
    </row>
    <row r="42" spans="1:48" ht="16.5" customHeight="1" x14ac:dyDescent="0.25">
      <c r="A42" s="16">
        <v>26</v>
      </c>
      <c r="B42" s="17" t="s">
        <v>19</v>
      </c>
      <c r="C42" s="16" t="s">
        <v>63</v>
      </c>
      <c r="D42" s="16" t="s">
        <v>21</v>
      </c>
      <c r="E42" s="78">
        <v>12</v>
      </c>
      <c r="F42" s="82">
        <v>0.14000000000000001</v>
      </c>
      <c r="G42" s="79">
        <f t="shared" ref="G42:G43" si="26">E42*F42</f>
        <v>1.6800000000000002</v>
      </c>
      <c r="H42" s="83"/>
      <c r="I42" s="18">
        <f t="shared" si="24"/>
        <v>0</v>
      </c>
      <c r="J42" s="37">
        <v>12.75</v>
      </c>
      <c r="K42" s="32">
        <f t="shared" si="25"/>
        <v>0</v>
      </c>
      <c r="L42" s="77"/>
      <c r="M42" s="16">
        <v>60</v>
      </c>
      <c r="N42" s="17" t="s">
        <v>167</v>
      </c>
      <c r="O42" s="16" t="s">
        <v>168</v>
      </c>
      <c r="P42" s="16" t="s">
        <v>166</v>
      </c>
      <c r="Q42" s="78">
        <v>5</v>
      </c>
      <c r="R42" s="80">
        <v>0.55959999999999999</v>
      </c>
      <c r="S42" s="79">
        <f t="shared" si="20"/>
        <v>2.798</v>
      </c>
      <c r="T42" s="92"/>
      <c r="U42" s="18">
        <f t="shared" si="9"/>
        <v>0</v>
      </c>
      <c r="V42" s="37">
        <v>5.5</v>
      </c>
      <c r="W42" s="32">
        <f t="shared" si="10"/>
        <v>0</v>
      </c>
      <c r="X42" s="55">
        <v>2.5159999999999998E-2</v>
      </c>
      <c r="Y42" s="32">
        <f t="shared" si="11"/>
        <v>0</v>
      </c>
      <c r="Z42" s="77"/>
    </row>
    <row r="43" spans="1:48" ht="16.5" customHeight="1" x14ac:dyDescent="0.25">
      <c r="A43" s="16">
        <v>27</v>
      </c>
      <c r="B43" s="17" t="s">
        <v>19</v>
      </c>
      <c r="C43" s="16" t="s">
        <v>62</v>
      </c>
      <c r="D43" s="16" t="s">
        <v>22</v>
      </c>
      <c r="E43" s="78">
        <v>6</v>
      </c>
      <c r="F43" s="82">
        <v>0.15</v>
      </c>
      <c r="G43" s="79">
        <f t="shared" si="26"/>
        <v>0.89999999999999991</v>
      </c>
      <c r="H43" s="83"/>
      <c r="I43" s="18">
        <f t="shared" si="24"/>
        <v>0</v>
      </c>
      <c r="J43" s="37">
        <v>9.34</v>
      </c>
      <c r="K43" s="32">
        <f t="shared" si="25"/>
        <v>0</v>
      </c>
      <c r="L43" s="77"/>
      <c r="M43" s="16">
        <v>61</v>
      </c>
      <c r="N43" s="17" t="s">
        <v>169</v>
      </c>
      <c r="O43" s="16" t="s">
        <v>170</v>
      </c>
      <c r="P43" s="16" t="s">
        <v>166</v>
      </c>
      <c r="Q43" s="78">
        <v>5</v>
      </c>
      <c r="R43" s="80">
        <v>0.55959999999999999</v>
      </c>
      <c r="S43" s="79">
        <f t="shared" si="20"/>
        <v>2.798</v>
      </c>
      <c r="T43" s="92"/>
      <c r="U43" s="18">
        <f t="shared" si="9"/>
        <v>0</v>
      </c>
      <c r="V43" s="37">
        <v>5.5</v>
      </c>
      <c r="W43" s="32">
        <f t="shared" si="10"/>
        <v>0</v>
      </c>
      <c r="X43" s="55">
        <v>2.5159999999999998E-2</v>
      </c>
      <c r="Y43" s="32">
        <f t="shared" si="11"/>
        <v>0</v>
      </c>
      <c r="Z43" s="77"/>
    </row>
    <row r="44" spans="1:48" ht="16.5" customHeight="1" x14ac:dyDescent="0.25">
      <c r="A44" s="270" t="s">
        <v>114</v>
      </c>
      <c r="B44" s="271"/>
      <c r="C44" s="271"/>
      <c r="D44" s="271"/>
      <c r="E44" s="271"/>
      <c r="F44" s="271"/>
      <c r="G44" s="272"/>
      <c r="H44" s="20">
        <f>SUM(H41:H43)</f>
        <v>0</v>
      </c>
      <c r="I44" s="19">
        <f>SUM(I41:I43)</f>
        <v>0</v>
      </c>
      <c r="J44" s="33"/>
      <c r="K44" s="38">
        <f>SUM(K41:K43)</f>
        <v>0</v>
      </c>
      <c r="L44" s="77"/>
      <c r="M44" s="16">
        <v>62</v>
      </c>
      <c r="N44" s="17" t="s">
        <v>171</v>
      </c>
      <c r="O44" s="16" t="s">
        <v>172</v>
      </c>
      <c r="P44" s="16" t="s">
        <v>166</v>
      </c>
      <c r="Q44" s="78">
        <v>5</v>
      </c>
      <c r="R44" s="80">
        <v>0.57140000000000002</v>
      </c>
      <c r="S44" s="79">
        <f t="shared" si="20"/>
        <v>2.8570000000000002</v>
      </c>
      <c r="T44" s="92"/>
      <c r="U44" s="18">
        <f t="shared" si="9"/>
        <v>0</v>
      </c>
      <c r="V44" s="37">
        <v>5.5</v>
      </c>
      <c r="W44" s="32">
        <f t="shared" si="10"/>
        <v>0</v>
      </c>
      <c r="X44" s="55">
        <v>2.5159999999999998E-2</v>
      </c>
      <c r="Y44" s="32">
        <f t="shared" si="11"/>
        <v>0</v>
      </c>
      <c r="Z44" s="77"/>
    </row>
    <row r="45" spans="1:48" ht="16.5" customHeight="1" x14ac:dyDescent="0.25">
      <c r="A45" s="16">
        <v>28</v>
      </c>
      <c r="B45" s="17" t="s">
        <v>115</v>
      </c>
      <c r="C45" s="16" t="s">
        <v>116</v>
      </c>
      <c r="D45" s="16" t="s">
        <v>7</v>
      </c>
      <c r="E45" s="78">
        <v>12</v>
      </c>
      <c r="F45" s="82">
        <v>0.1</v>
      </c>
      <c r="G45" s="79">
        <f>E45*F45</f>
        <v>1.2000000000000002</v>
      </c>
      <c r="H45" s="83"/>
      <c r="I45" s="18">
        <f t="shared" ref="I45:I46" si="27">G45*H45</f>
        <v>0</v>
      </c>
      <c r="J45" s="37">
        <v>6.48</v>
      </c>
      <c r="K45" s="32">
        <f>H45*J45</f>
        <v>0</v>
      </c>
      <c r="L45" s="77"/>
      <c r="M45" s="16">
        <v>63</v>
      </c>
      <c r="N45" s="17" t="s">
        <v>173</v>
      </c>
      <c r="O45" s="16" t="s">
        <v>174</v>
      </c>
      <c r="P45" s="16" t="s">
        <v>175</v>
      </c>
      <c r="Q45" s="78">
        <v>6</v>
      </c>
      <c r="R45" s="80">
        <v>1</v>
      </c>
      <c r="S45" s="79">
        <f t="shared" si="20"/>
        <v>6</v>
      </c>
      <c r="T45" s="92"/>
      <c r="U45" s="18">
        <f t="shared" si="9"/>
        <v>0</v>
      </c>
      <c r="V45" s="37">
        <v>6.5</v>
      </c>
      <c r="W45" s="32">
        <f t="shared" si="10"/>
        <v>0</v>
      </c>
      <c r="X45" s="55"/>
      <c r="Y45" s="32">
        <f t="shared" si="11"/>
        <v>0</v>
      </c>
      <c r="Z45" s="77"/>
    </row>
    <row r="46" spans="1:48" ht="16.5" customHeight="1" x14ac:dyDescent="0.25">
      <c r="A46" s="16">
        <v>29</v>
      </c>
      <c r="B46" s="17" t="s">
        <v>115</v>
      </c>
      <c r="C46" s="16" t="s">
        <v>117</v>
      </c>
      <c r="D46" s="16" t="s">
        <v>21</v>
      </c>
      <c r="E46" s="78">
        <v>12</v>
      </c>
      <c r="F46" s="82">
        <v>0.14000000000000001</v>
      </c>
      <c r="G46" s="79">
        <f>E46*F46</f>
        <v>1.6800000000000002</v>
      </c>
      <c r="H46" s="83"/>
      <c r="I46" s="18">
        <f t="shared" si="27"/>
        <v>0</v>
      </c>
      <c r="J46" s="37">
        <v>12.75</v>
      </c>
      <c r="K46" s="32">
        <f t="shared" ref="K46" si="28">H46*J46</f>
        <v>0</v>
      </c>
      <c r="L46" s="77"/>
      <c r="M46" s="16">
        <v>64</v>
      </c>
      <c r="N46" s="17" t="s">
        <v>176</v>
      </c>
      <c r="O46" s="16" t="s">
        <v>177</v>
      </c>
      <c r="P46" s="16" t="s">
        <v>175</v>
      </c>
      <c r="Q46" s="78">
        <v>6</v>
      </c>
      <c r="R46" s="80">
        <v>1</v>
      </c>
      <c r="S46" s="79">
        <f t="shared" si="20"/>
        <v>6</v>
      </c>
      <c r="T46" s="92"/>
      <c r="U46" s="18">
        <f t="shared" si="9"/>
        <v>0</v>
      </c>
      <c r="V46" s="37">
        <v>6.5</v>
      </c>
      <c r="W46" s="32">
        <f t="shared" si="10"/>
        <v>0</v>
      </c>
      <c r="X46" s="55"/>
      <c r="Y46" s="32">
        <f t="shared" si="11"/>
        <v>0</v>
      </c>
      <c r="Z46" s="77"/>
    </row>
    <row r="47" spans="1:48" ht="16.5" customHeight="1" x14ac:dyDescent="0.25">
      <c r="A47" s="270" t="s">
        <v>118</v>
      </c>
      <c r="B47" s="271"/>
      <c r="C47" s="271"/>
      <c r="D47" s="271"/>
      <c r="E47" s="271"/>
      <c r="F47" s="271"/>
      <c r="G47" s="272"/>
      <c r="H47" s="20">
        <f>SUM(H45:H46)</f>
        <v>0</v>
      </c>
      <c r="I47" s="19">
        <f>SUM(I45:I46)</f>
        <v>0</v>
      </c>
      <c r="J47" s="33"/>
      <c r="K47" s="38">
        <f>SUM(K45:K46)</f>
        <v>0</v>
      </c>
      <c r="L47" s="77"/>
      <c r="M47" s="16">
        <v>65</v>
      </c>
      <c r="N47" s="17" t="s">
        <v>178</v>
      </c>
      <c r="O47" s="16" t="s">
        <v>179</v>
      </c>
      <c r="P47" s="16" t="s">
        <v>175</v>
      </c>
      <c r="Q47" s="78">
        <v>6</v>
      </c>
      <c r="R47" s="80">
        <v>1</v>
      </c>
      <c r="S47" s="79">
        <f t="shared" si="20"/>
        <v>6</v>
      </c>
      <c r="T47" s="92"/>
      <c r="U47" s="18">
        <f t="shared" si="9"/>
        <v>0</v>
      </c>
      <c r="V47" s="37">
        <v>6.5</v>
      </c>
      <c r="W47" s="32">
        <f t="shared" si="10"/>
        <v>0</v>
      </c>
      <c r="X47" s="55"/>
      <c r="Y47" s="32">
        <f t="shared" si="11"/>
        <v>0</v>
      </c>
      <c r="Z47" s="77"/>
    </row>
    <row r="48" spans="1:48" ht="16.5" customHeight="1" x14ac:dyDescent="0.25">
      <c r="A48" s="273" t="s">
        <v>77</v>
      </c>
      <c r="B48" s="274"/>
      <c r="C48" s="274"/>
      <c r="D48" s="274"/>
      <c r="E48" s="274"/>
      <c r="F48" s="274"/>
      <c r="G48" s="275"/>
      <c r="H48" s="61">
        <f>H18+H31+H40+H44+H47</f>
        <v>0</v>
      </c>
      <c r="I48" s="62">
        <f>I18+I31+I40+I44+I47</f>
        <v>0</v>
      </c>
      <c r="J48" s="52"/>
      <c r="K48" s="63">
        <f>K18+K31+K40+K44+K47</f>
        <v>0</v>
      </c>
      <c r="L48" s="77"/>
      <c r="M48" s="16">
        <v>66</v>
      </c>
      <c r="N48" s="17" t="s">
        <v>180</v>
      </c>
      <c r="O48" s="16" t="s">
        <v>181</v>
      </c>
      <c r="P48" s="16" t="s">
        <v>175</v>
      </c>
      <c r="Q48" s="78">
        <v>6</v>
      </c>
      <c r="R48" s="80">
        <v>1.0286</v>
      </c>
      <c r="S48" s="79">
        <f t="shared" si="20"/>
        <v>6.1715999999999998</v>
      </c>
      <c r="T48" s="92"/>
      <c r="U48" s="18">
        <f t="shared" si="9"/>
        <v>0</v>
      </c>
      <c r="V48" s="37">
        <v>6.5</v>
      </c>
      <c r="W48" s="32">
        <f t="shared" si="10"/>
        <v>0</v>
      </c>
      <c r="X48" s="55"/>
      <c r="Y48" s="32">
        <f t="shared" si="11"/>
        <v>0</v>
      </c>
      <c r="Z48" s="77"/>
    </row>
    <row r="49" spans="1:48" ht="16.5" customHeight="1" x14ac:dyDescent="0.25">
      <c r="A49" s="77"/>
      <c r="B49" s="77"/>
      <c r="C49" s="77"/>
      <c r="D49" s="77"/>
      <c r="E49" s="77"/>
      <c r="F49" s="84"/>
      <c r="G49" s="84"/>
      <c r="H49" s="77"/>
      <c r="I49" s="77"/>
      <c r="J49" s="52"/>
      <c r="K49" s="53"/>
      <c r="L49" s="77"/>
      <c r="M49" s="16">
        <v>67</v>
      </c>
      <c r="N49" s="17" t="s">
        <v>164</v>
      </c>
      <c r="O49" s="16" t="s">
        <v>182</v>
      </c>
      <c r="P49" s="16" t="s">
        <v>183</v>
      </c>
      <c r="Q49" s="78">
        <v>10</v>
      </c>
      <c r="R49" s="80">
        <v>0.55000000000000004</v>
      </c>
      <c r="S49" s="79">
        <f t="shared" si="20"/>
        <v>5.5</v>
      </c>
      <c r="T49" s="92"/>
      <c r="U49" s="18">
        <f t="shared" si="9"/>
        <v>0</v>
      </c>
      <c r="V49" s="37">
        <v>10.5</v>
      </c>
      <c r="W49" s="32">
        <f t="shared" si="10"/>
        <v>0</v>
      </c>
      <c r="X49" s="55"/>
      <c r="Y49" s="32">
        <f t="shared" si="11"/>
        <v>0</v>
      </c>
      <c r="Z49" s="77"/>
    </row>
    <row r="50" spans="1:48" ht="16.5" customHeight="1" x14ac:dyDescent="0.25">
      <c r="A50" s="77"/>
      <c r="B50" s="77"/>
      <c r="C50" s="77"/>
      <c r="D50" s="77"/>
      <c r="E50" s="77"/>
      <c r="F50" s="84"/>
      <c r="G50" s="84"/>
      <c r="H50" s="77"/>
      <c r="I50" s="77"/>
      <c r="J50" s="52"/>
      <c r="K50" s="53"/>
      <c r="L50" s="77"/>
      <c r="M50" s="16">
        <v>68</v>
      </c>
      <c r="N50" s="17" t="s">
        <v>167</v>
      </c>
      <c r="O50" s="16" t="s">
        <v>184</v>
      </c>
      <c r="P50" s="16" t="s">
        <v>183</v>
      </c>
      <c r="Q50" s="78">
        <v>10</v>
      </c>
      <c r="R50" s="80">
        <v>0.55000000000000004</v>
      </c>
      <c r="S50" s="79">
        <f t="shared" si="20"/>
        <v>5.5</v>
      </c>
      <c r="T50" s="92"/>
      <c r="U50" s="18">
        <f t="shared" si="9"/>
        <v>0</v>
      </c>
      <c r="V50" s="37">
        <v>10.5</v>
      </c>
      <c r="W50" s="32">
        <f t="shared" si="10"/>
        <v>0</v>
      </c>
      <c r="X50" s="55"/>
      <c r="Y50" s="32">
        <f t="shared" si="11"/>
        <v>0</v>
      </c>
      <c r="Z50" s="77"/>
    </row>
    <row r="51" spans="1:48" ht="16.5" customHeight="1" x14ac:dyDescent="0.25">
      <c r="A51" s="77"/>
      <c r="B51" s="77"/>
      <c r="C51" s="77"/>
      <c r="D51" s="77"/>
      <c r="E51" s="77"/>
      <c r="F51" s="84"/>
      <c r="G51" s="84"/>
      <c r="H51" s="77"/>
      <c r="I51" s="77"/>
      <c r="J51" s="52"/>
      <c r="K51" s="53"/>
      <c r="L51" s="77"/>
      <c r="M51" s="16">
        <v>69</v>
      </c>
      <c r="N51" s="17" t="s">
        <v>169</v>
      </c>
      <c r="O51" s="16" t="s">
        <v>185</v>
      </c>
      <c r="P51" s="16" t="s">
        <v>183</v>
      </c>
      <c r="Q51" s="78">
        <v>10</v>
      </c>
      <c r="R51" s="80">
        <v>0.55000000000000004</v>
      </c>
      <c r="S51" s="79">
        <f t="shared" si="20"/>
        <v>5.5</v>
      </c>
      <c r="T51" s="92"/>
      <c r="U51" s="18">
        <f t="shared" si="9"/>
        <v>0</v>
      </c>
      <c r="V51" s="37">
        <v>10.5</v>
      </c>
      <c r="W51" s="32">
        <f t="shared" si="10"/>
        <v>0</v>
      </c>
      <c r="X51" s="55"/>
      <c r="Y51" s="32">
        <f t="shared" si="11"/>
        <v>0</v>
      </c>
      <c r="Z51" s="8"/>
    </row>
    <row r="52" spans="1:48" ht="16.5" customHeight="1" x14ac:dyDescent="0.25">
      <c r="A52" s="73"/>
      <c r="B52" s="73"/>
      <c r="C52" s="73"/>
      <c r="D52" s="73"/>
      <c r="E52" s="73"/>
      <c r="F52" s="75"/>
      <c r="G52" s="75"/>
      <c r="H52" s="73"/>
      <c r="I52" s="73"/>
      <c r="J52" s="52"/>
      <c r="K52" s="53"/>
      <c r="L52" s="73"/>
      <c r="M52" s="16">
        <v>70</v>
      </c>
      <c r="N52" s="17" t="s">
        <v>171</v>
      </c>
      <c r="O52" s="16" t="s">
        <v>186</v>
      </c>
      <c r="P52" s="16" t="s">
        <v>183</v>
      </c>
      <c r="Q52" s="78">
        <v>10</v>
      </c>
      <c r="R52" s="81">
        <v>0.57140000000000002</v>
      </c>
      <c r="S52" s="79">
        <f t="shared" si="20"/>
        <v>5.7140000000000004</v>
      </c>
      <c r="T52" s="92"/>
      <c r="U52" s="18">
        <f t="shared" si="9"/>
        <v>0</v>
      </c>
      <c r="V52" s="37">
        <v>10.5</v>
      </c>
      <c r="W52" s="32">
        <f t="shared" si="10"/>
        <v>0</v>
      </c>
      <c r="X52" s="55"/>
      <c r="Y52" s="32">
        <f t="shared" si="11"/>
        <v>0</v>
      </c>
      <c r="Z52" s="8"/>
    </row>
    <row r="53" spans="1:48" ht="16.5" customHeight="1" x14ac:dyDescent="0.25">
      <c r="A53" s="73"/>
      <c r="B53" s="73"/>
      <c r="C53" s="73"/>
      <c r="D53" s="73"/>
      <c r="E53" s="73"/>
      <c r="F53" s="75"/>
      <c r="G53" s="75"/>
      <c r="H53" s="73"/>
      <c r="I53" s="73"/>
      <c r="J53" s="52"/>
      <c r="K53" s="53"/>
      <c r="L53" s="73"/>
      <c r="M53" s="16">
        <v>71</v>
      </c>
      <c r="N53" s="54" t="s">
        <v>150</v>
      </c>
      <c r="O53" s="16" t="s">
        <v>141</v>
      </c>
      <c r="P53" s="16" t="s">
        <v>147</v>
      </c>
      <c r="Q53" s="85">
        <v>100</v>
      </c>
      <c r="R53" s="81">
        <v>7.1499999999999994E-2</v>
      </c>
      <c r="S53" s="56">
        <f t="shared" ref="S53:S57" si="29">R53*Q53</f>
        <v>7.1499999999999995</v>
      </c>
      <c r="T53" s="92"/>
      <c r="U53" s="18">
        <f t="shared" si="9"/>
        <v>0</v>
      </c>
      <c r="V53" s="37">
        <v>6</v>
      </c>
      <c r="W53" s="32">
        <f t="shared" si="10"/>
        <v>0</v>
      </c>
      <c r="X53" s="55">
        <v>2.7E-2</v>
      </c>
      <c r="Y53" s="32">
        <f t="shared" si="11"/>
        <v>0</v>
      </c>
      <c r="Z53" s="8"/>
    </row>
    <row r="54" spans="1:48" s="8" customFormat="1" ht="16.5" customHeight="1" x14ac:dyDescent="0.25">
      <c r="A54" s="73"/>
      <c r="B54" s="73"/>
      <c r="C54" s="73"/>
      <c r="D54" s="73"/>
      <c r="E54" s="73"/>
      <c r="F54" s="75"/>
      <c r="G54" s="75"/>
      <c r="H54" s="73"/>
      <c r="I54" s="73"/>
      <c r="J54" s="52"/>
      <c r="K54" s="53"/>
      <c r="L54" s="73"/>
      <c r="M54" s="16">
        <v>72</v>
      </c>
      <c r="N54" s="54" t="s">
        <v>149</v>
      </c>
      <c r="O54" s="16" t="s">
        <v>142</v>
      </c>
      <c r="P54" s="16" t="s">
        <v>147</v>
      </c>
      <c r="Q54" s="85">
        <v>100</v>
      </c>
      <c r="R54" s="81">
        <v>7.1499999999999994E-2</v>
      </c>
      <c r="S54" s="56">
        <f t="shared" si="29"/>
        <v>7.1499999999999995</v>
      </c>
      <c r="T54" s="92"/>
      <c r="U54" s="18">
        <f t="shared" si="9"/>
        <v>0</v>
      </c>
      <c r="V54" s="37">
        <v>6</v>
      </c>
      <c r="W54" s="32">
        <f t="shared" si="10"/>
        <v>0</v>
      </c>
      <c r="X54" s="55">
        <v>2.7E-2</v>
      </c>
      <c r="Y54" s="32">
        <f t="shared" si="11"/>
        <v>0</v>
      </c>
      <c r="AU54" s="4"/>
      <c r="AV54" s="4"/>
    </row>
    <row r="55" spans="1:48" s="8" customFormat="1" ht="16.5" customHeight="1" x14ac:dyDescent="0.25">
      <c r="A55" s="73"/>
      <c r="B55" s="73"/>
      <c r="C55" s="73"/>
      <c r="D55" s="73"/>
      <c r="E55" s="73"/>
      <c r="F55" s="75"/>
      <c r="G55" s="75"/>
      <c r="H55" s="73"/>
      <c r="I55" s="73"/>
      <c r="J55" s="52"/>
      <c r="K55" s="53"/>
      <c r="L55" s="73"/>
      <c r="M55" s="16">
        <v>73</v>
      </c>
      <c r="N55" s="54" t="s">
        <v>150</v>
      </c>
      <c r="O55" s="16" t="s">
        <v>143</v>
      </c>
      <c r="P55" s="16" t="s">
        <v>148</v>
      </c>
      <c r="Q55" s="76">
        <v>30</v>
      </c>
      <c r="R55" s="74">
        <v>0.14299999999999999</v>
      </c>
      <c r="S55" s="56">
        <f t="shared" si="29"/>
        <v>4.29</v>
      </c>
      <c r="T55" s="92">
        <v>30</v>
      </c>
      <c r="U55" s="18">
        <f t="shared" si="9"/>
        <v>128.69999999999999</v>
      </c>
      <c r="V55" s="37">
        <v>3.3</v>
      </c>
      <c r="W55" s="32">
        <f t="shared" si="10"/>
        <v>99</v>
      </c>
      <c r="X55" s="55">
        <v>2.0500000000000001E-2</v>
      </c>
      <c r="Y55" s="32">
        <f t="shared" si="11"/>
        <v>0.61499999999999999</v>
      </c>
    </row>
    <row r="56" spans="1:48" s="8" customFormat="1" ht="16.5" customHeight="1" x14ac:dyDescent="0.25">
      <c r="A56" s="69"/>
      <c r="B56" s="69"/>
      <c r="C56" s="69"/>
      <c r="D56" s="69"/>
      <c r="E56" s="69"/>
      <c r="F56" s="70"/>
      <c r="G56" s="70"/>
      <c r="H56" s="69"/>
      <c r="I56" s="69"/>
      <c r="J56" s="52"/>
      <c r="K56" s="53"/>
      <c r="L56" s="69"/>
      <c r="M56" s="16">
        <v>74</v>
      </c>
      <c r="N56" s="54" t="s">
        <v>149</v>
      </c>
      <c r="O56" s="16" t="s">
        <v>144</v>
      </c>
      <c r="P56" s="16" t="s">
        <v>148</v>
      </c>
      <c r="Q56" s="76">
        <v>30</v>
      </c>
      <c r="R56" s="74">
        <v>0.14299999999999999</v>
      </c>
      <c r="S56" s="56">
        <f t="shared" si="29"/>
        <v>4.29</v>
      </c>
      <c r="T56" s="92">
        <v>30</v>
      </c>
      <c r="U56" s="18">
        <f t="shared" si="9"/>
        <v>128.69999999999999</v>
      </c>
      <c r="V56" s="37">
        <v>3.3</v>
      </c>
      <c r="W56" s="32">
        <f t="shared" si="10"/>
        <v>99</v>
      </c>
      <c r="X56" s="55">
        <v>2.0500000000000001E-2</v>
      </c>
      <c r="Y56" s="32">
        <f t="shared" si="11"/>
        <v>0.61499999999999999</v>
      </c>
    </row>
    <row r="57" spans="1:48" ht="15.75" x14ac:dyDescent="0.25">
      <c r="A57" s="69"/>
      <c r="B57" s="69"/>
      <c r="C57" s="69"/>
      <c r="D57" s="69"/>
      <c r="E57" s="69"/>
      <c r="F57" s="70"/>
      <c r="G57" s="70"/>
      <c r="H57" s="69"/>
      <c r="I57" s="69"/>
      <c r="J57" s="69"/>
      <c r="K57" s="69"/>
      <c r="L57" s="69"/>
      <c r="M57" s="16">
        <v>75</v>
      </c>
      <c r="N57" s="54" t="s">
        <v>152</v>
      </c>
      <c r="O57" s="16" t="s">
        <v>145</v>
      </c>
      <c r="P57" s="16" t="s">
        <v>25</v>
      </c>
      <c r="Q57" s="76">
        <v>12</v>
      </c>
      <c r="R57" s="74">
        <v>0.25750000000000001</v>
      </c>
      <c r="S57" s="56">
        <f t="shared" si="29"/>
        <v>3.09</v>
      </c>
      <c r="T57" s="92">
        <v>30</v>
      </c>
      <c r="U57" s="18">
        <f t="shared" si="9"/>
        <v>92.699999999999989</v>
      </c>
      <c r="V57" s="37">
        <v>2.9</v>
      </c>
      <c r="W57" s="32">
        <f t="shared" si="10"/>
        <v>87</v>
      </c>
      <c r="X57" s="55">
        <v>2.7E-2</v>
      </c>
      <c r="Y57" s="32">
        <f t="shared" si="11"/>
        <v>0.80999999999999994</v>
      </c>
      <c r="Z57" s="8"/>
      <c r="AU57" s="8"/>
      <c r="AV57" s="8"/>
    </row>
    <row r="58" spans="1:48" ht="15.75" x14ac:dyDescent="0.25">
      <c r="A58" s="8"/>
      <c r="J58" s="35"/>
      <c r="K58" s="35"/>
      <c r="L58" s="8"/>
      <c r="M58" s="16">
        <v>76</v>
      </c>
      <c r="N58" s="54" t="s">
        <v>151</v>
      </c>
      <c r="O58" s="16" t="s">
        <v>146</v>
      </c>
      <c r="P58" s="16" t="s">
        <v>25</v>
      </c>
      <c r="Q58" s="76">
        <v>12</v>
      </c>
      <c r="R58" s="74">
        <v>0.25750000000000001</v>
      </c>
      <c r="S58" s="56">
        <f>R58*Q58</f>
        <v>3.09</v>
      </c>
      <c r="T58" s="92">
        <v>30</v>
      </c>
      <c r="U58" s="18">
        <f t="shared" si="9"/>
        <v>92.699999999999989</v>
      </c>
      <c r="V58" s="37">
        <v>2.9</v>
      </c>
      <c r="W58" s="32">
        <f t="shared" si="10"/>
        <v>87</v>
      </c>
      <c r="X58" s="55">
        <v>2.7E-2</v>
      </c>
      <c r="Y58" s="32">
        <f t="shared" si="11"/>
        <v>0.80999999999999994</v>
      </c>
      <c r="Z58" s="8"/>
    </row>
    <row r="59" spans="1:48" ht="15.75" x14ac:dyDescent="0.25">
      <c r="A59" s="8"/>
      <c r="J59" s="35"/>
      <c r="K59" s="35"/>
      <c r="L59" s="8"/>
      <c r="M59" s="276" t="s">
        <v>71</v>
      </c>
      <c r="N59" s="277"/>
      <c r="O59" s="277"/>
      <c r="P59" s="277"/>
      <c r="Q59" s="277"/>
      <c r="R59" s="277"/>
      <c r="S59" s="278"/>
      <c r="T59" s="9">
        <f>SUM(T8:T58)</f>
        <v>3744</v>
      </c>
      <c r="U59" s="10">
        <f>SUM(U8:U58)</f>
        <v>21304.810400000006</v>
      </c>
      <c r="V59" s="71"/>
      <c r="W59" s="50">
        <f>SUM(W8:W58)</f>
        <v>13706.4</v>
      </c>
      <c r="X59" s="51"/>
      <c r="Y59" s="50">
        <f>SUM(Y8:Y58)</f>
        <v>89.56265999999998</v>
      </c>
      <c r="Z59" s="8"/>
    </row>
    <row r="60" spans="1:48" ht="15.75" x14ac:dyDescent="0.25">
      <c r="A60" s="8"/>
      <c r="J60" s="35"/>
      <c r="K60" s="35"/>
      <c r="L60" s="8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"/>
    </row>
    <row r="61" spans="1:48" ht="15.75" x14ac:dyDescent="0.25">
      <c r="A61" s="8"/>
      <c r="B61" s="41" t="s">
        <v>73</v>
      </c>
      <c r="C61" s="42"/>
      <c r="D61" s="266">
        <f>I18*C61</f>
        <v>0</v>
      </c>
      <c r="E61" s="266"/>
      <c r="F61" s="264" t="s">
        <v>78</v>
      </c>
      <c r="G61" s="264"/>
      <c r="H61" s="264"/>
      <c r="I61" s="27">
        <f>I18+D61</f>
        <v>0</v>
      </c>
      <c r="J61" s="35"/>
      <c r="K61" s="35"/>
      <c r="L61" s="8"/>
      <c r="M61" s="8"/>
      <c r="N61" s="41" t="s">
        <v>74</v>
      </c>
      <c r="O61" s="42"/>
      <c r="P61" s="266">
        <f>U59*O61</f>
        <v>0</v>
      </c>
      <c r="Q61" s="266"/>
      <c r="R61" s="264" t="s">
        <v>65</v>
      </c>
      <c r="S61" s="264"/>
      <c r="T61" s="264"/>
      <c r="U61" s="27">
        <f>U59+P61</f>
        <v>21304.810400000006</v>
      </c>
      <c r="V61" s="69"/>
      <c r="W61" s="69"/>
      <c r="X61" s="69"/>
      <c r="Y61" s="69"/>
      <c r="Z61" s="8"/>
    </row>
    <row r="62" spans="1:48" ht="15.75" x14ac:dyDescent="0.25">
      <c r="A62" s="8"/>
      <c r="B62" s="41" t="s">
        <v>113</v>
      </c>
      <c r="C62" s="42"/>
      <c r="D62" s="267">
        <f>I31*C62</f>
        <v>0</v>
      </c>
      <c r="E62" s="267"/>
      <c r="F62" s="268" t="s">
        <v>112</v>
      </c>
      <c r="G62" s="268"/>
      <c r="H62" s="268"/>
      <c r="I62" s="27">
        <f>I31+D62</f>
        <v>0</v>
      </c>
      <c r="J62" s="35"/>
      <c r="K62" s="35"/>
      <c r="L62" s="8"/>
      <c r="M62" s="8"/>
      <c r="N62" s="41" t="s">
        <v>83</v>
      </c>
      <c r="O62" s="42"/>
      <c r="P62" s="267">
        <f>U61*O62</f>
        <v>0</v>
      </c>
      <c r="Q62" s="267"/>
      <c r="R62" s="8"/>
      <c r="S62" s="8"/>
      <c r="T62" s="8"/>
      <c r="U62" s="28"/>
      <c r="V62" s="69"/>
      <c r="W62" s="69"/>
      <c r="X62" s="69"/>
      <c r="Y62" s="69"/>
      <c r="Z62" s="8"/>
    </row>
    <row r="63" spans="1:48" ht="15.75" x14ac:dyDescent="0.25">
      <c r="A63" s="69"/>
      <c r="B63" s="41" t="s">
        <v>187</v>
      </c>
      <c r="C63" s="42"/>
      <c r="D63" s="267">
        <f>I40*C63</f>
        <v>0</v>
      </c>
      <c r="E63" s="267"/>
      <c r="F63" s="268" t="s">
        <v>163</v>
      </c>
      <c r="G63" s="268"/>
      <c r="H63" s="268"/>
      <c r="I63" s="27">
        <f>I40+D63</f>
        <v>0</v>
      </c>
      <c r="J63" s="36"/>
      <c r="K63" s="36"/>
      <c r="L63" s="69"/>
      <c r="M63" s="8"/>
      <c r="N63" s="64"/>
      <c r="O63" s="65"/>
      <c r="P63" s="66"/>
      <c r="Q63" s="66"/>
      <c r="R63" s="8"/>
      <c r="S63" s="8"/>
      <c r="T63" s="8"/>
      <c r="U63" s="28"/>
      <c r="V63" s="69"/>
      <c r="W63" s="69"/>
      <c r="X63" s="69"/>
      <c r="Y63" s="69"/>
      <c r="Z63" s="8"/>
    </row>
    <row r="64" spans="1:48" ht="15.75" x14ac:dyDescent="0.25">
      <c r="A64" s="69"/>
      <c r="B64" s="41" t="s">
        <v>119</v>
      </c>
      <c r="C64" s="42"/>
      <c r="D64" s="267">
        <f>I44*C64</f>
        <v>0</v>
      </c>
      <c r="E64" s="267"/>
      <c r="F64" s="268" t="s">
        <v>120</v>
      </c>
      <c r="G64" s="268"/>
      <c r="H64" s="268"/>
      <c r="I64" s="27">
        <f>I44+D64</f>
        <v>0</v>
      </c>
      <c r="J64" s="69"/>
      <c r="K64" s="69"/>
      <c r="L64" s="69"/>
      <c r="M64" s="8"/>
      <c r="N64" s="43"/>
      <c r="O64" s="43"/>
      <c r="P64" s="28"/>
      <c r="Q64" s="28"/>
      <c r="R64" s="8"/>
      <c r="S64" s="8"/>
      <c r="T64" s="8"/>
      <c r="U64" s="28"/>
      <c r="V64" s="69"/>
      <c r="W64" s="69"/>
      <c r="X64" s="69"/>
      <c r="Y64" s="69"/>
      <c r="Z64" s="8"/>
    </row>
    <row r="65" spans="1:26" ht="15.75" x14ac:dyDescent="0.25">
      <c r="A65" s="69"/>
      <c r="B65" s="41" t="s">
        <v>121</v>
      </c>
      <c r="C65" s="42"/>
      <c r="D65" s="267">
        <f>I45*C65</f>
        <v>0</v>
      </c>
      <c r="E65" s="267"/>
      <c r="F65" s="268" t="s">
        <v>122</v>
      </c>
      <c r="G65" s="268"/>
      <c r="H65" s="268"/>
      <c r="I65" s="27">
        <f>I47+D65</f>
        <v>0</v>
      </c>
      <c r="J65" s="69"/>
      <c r="K65" s="69"/>
      <c r="L65" s="69"/>
      <c r="M65" s="8"/>
      <c r="N65" s="41" t="s">
        <v>91</v>
      </c>
      <c r="O65" s="42"/>
      <c r="P65" s="266">
        <f>P62+D67</f>
        <v>0</v>
      </c>
      <c r="Q65" s="266"/>
      <c r="R65" s="269" t="s">
        <v>80</v>
      </c>
      <c r="S65" s="269"/>
      <c r="T65" s="269"/>
      <c r="U65" s="29">
        <f>I66+U61+P65</f>
        <v>21304.810400000006</v>
      </c>
      <c r="V65" s="69"/>
      <c r="W65" s="69"/>
      <c r="X65" s="69"/>
      <c r="Y65" s="69"/>
      <c r="Z65" s="67"/>
    </row>
    <row r="66" spans="1:26" ht="15.75" x14ac:dyDescent="0.25">
      <c r="A66" s="69"/>
      <c r="B66" s="49"/>
      <c r="C66" s="49"/>
      <c r="D66" s="72"/>
      <c r="E66" s="72"/>
      <c r="F66" s="263" t="s">
        <v>77</v>
      </c>
      <c r="G66" s="263"/>
      <c r="H66" s="263"/>
      <c r="I66" s="30">
        <f>SUM(I61:I65)</f>
        <v>0</v>
      </c>
      <c r="J66" s="69"/>
      <c r="K66" s="69"/>
      <c r="L66" s="69"/>
      <c r="M66" s="69"/>
      <c r="N66" s="69"/>
      <c r="O66" s="69"/>
      <c r="P66" s="72"/>
      <c r="Q66" s="72"/>
      <c r="R66" s="69"/>
      <c r="S66" s="69"/>
      <c r="T66" s="69"/>
      <c r="U66" s="72"/>
      <c r="V66" s="69"/>
      <c r="W66" s="69"/>
      <c r="X66" s="69"/>
      <c r="Y66" s="69"/>
      <c r="Z66" s="8"/>
    </row>
    <row r="67" spans="1:26" ht="15.75" x14ac:dyDescent="0.25">
      <c r="A67" s="8"/>
      <c r="B67" s="41" t="s">
        <v>83</v>
      </c>
      <c r="C67" s="42"/>
      <c r="D67" s="266">
        <f>I61*C67</f>
        <v>0</v>
      </c>
      <c r="E67" s="266"/>
      <c r="F67" s="70"/>
      <c r="G67" s="70"/>
      <c r="H67" s="69"/>
      <c r="I67" s="69"/>
      <c r="J67" s="8"/>
      <c r="K67" s="8"/>
      <c r="L67" s="8"/>
      <c r="M67" s="69"/>
      <c r="N67" s="69"/>
      <c r="O67" s="69"/>
      <c r="P67" s="69"/>
      <c r="Q67" s="69"/>
      <c r="R67" s="264" t="s">
        <v>97</v>
      </c>
      <c r="S67" s="264"/>
      <c r="T67" s="264"/>
      <c r="U67" s="12">
        <f>W59</f>
        <v>13706.4</v>
      </c>
      <c r="V67" s="69"/>
      <c r="W67" s="69"/>
      <c r="X67" s="69"/>
      <c r="Y67" s="69"/>
      <c r="Z67" s="8"/>
    </row>
    <row r="68" spans="1:26" ht="15.75" x14ac:dyDescent="0.25">
      <c r="A68" s="8"/>
      <c r="B68" s="26"/>
      <c r="C68" s="70"/>
      <c r="D68" s="70"/>
      <c r="E68" s="70"/>
      <c r="F68" s="70"/>
      <c r="G68" s="70"/>
      <c r="H68" s="69"/>
      <c r="I68" s="69"/>
      <c r="J68" s="8"/>
      <c r="K68" s="8"/>
      <c r="L68" s="8"/>
      <c r="M68" s="69"/>
      <c r="N68" s="69"/>
      <c r="O68" s="69"/>
      <c r="P68" s="69"/>
      <c r="Q68" s="69"/>
      <c r="R68" s="263" t="s">
        <v>98</v>
      </c>
      <c r="S68" s="263"/>
      <c r="T68" s="263"/>
      <c r="U68" s="40">
        <f>Y59</f>
        <v>89.56265999999998</v>
      </c>
      <c r="V68" s="8"/>
      <c r="W68" s="8"/>
      <c r="X68" s="8"/>
      <c r="Y68" s="8"/>
      <c r="Z68" s="8"/>
    </row>
    <row r="69" spans="1:26" ht="15.75" x14ac:dyDescent="0.25">
      <c r="A69" s="69"/>
      <c r="B69" s="26"/>
      <c r="C69" s="70"/>
      <c r="D69" s="70"/>
      <c r="E69" s="70"/>
      <c r="F69" s="264" t="s">
        <v>96</v>
      </c>
      <c r="G69" s="264"/>
      <c r="H69" s="264"/>
      <c r="I69" s="12">
        <f>K48</f>
        <v>0</v>
      </c>
      <c r="J69" s="69"/>
      <c r="K69" s="69"/>
      <c r="L69" s="69"/>
      <c r="M69" s="69"/>
      <c r="N69" s="8"/>
      <c r="O69" s="8"/>
      <c r="P69" s="8"/>
      <c r="Q69" s="8"/>
      <c r="R69" s="263" t="s">
        <v>99</v>
      </c>
      <c r="S69" s="263"/>
      <c r="T69" s="263"/>
      <c r="U69" s="40">
        <f>I69+U67</f>
        <v>13706.4</v>
      </c>
      <c r="V69" s="8"/>
      <c r="W69" s="8"/>
      <c r="X69" s="8"/>
      <c r="Y69" s="8"/>
      <c r="Z69" s="8"/>
    </row>
    <row r="70" spans="1:26" ht="15.75" x14ac:dyDescent="0.25">
      <c r="A70" s="69"/>
      <c r="B70" s="8"/>
      <c r="C70" s="8"/>
      <c r="D70" s="8"/>
      <c r="E70" s="8"/>
      <c r="F70" s="8"/>
      <c r="G70" s="8"/>
      <c r="H70" s="8"/>
      <c r="I70" s="8"/>
      <c r="J70" s="69"/>
      <c r="K70" s="69"/>
      <c r="L70" s="69"/>
      <c r="M70" s="8"/>
      <c r="N70" s="8"/>
      <c r="O70" s="8"/>
      <c r="P70" s="8"/>
      <c r="Q70" s="8"/>
      <c r="R70" s="8"/>
      <c r="S70" s="8"/>
      <c r="T70" s="8"/>
      <c r="U70" s="8"/>
      <c r="V70" s="69"/>
      <c r="W70" s="69"/>
      <c r="X70" s="69"/>
      <c r="Y70" s="69"/>
      <c r="Z70" s="69"/>
    </row>
    <row r="71" spans="1:26" ht="15.75" x14ac:dyDescent="0.25">
      <c r="B71" s="11" t="s">
        <v>81</v>
      </c>
      <c r="C71" s="265"/>
      <c r="D71" s="265"/>
      <c r="E71" s="265"/>
      <c r="F71" s="265"/>
      <c r="G71" s="265"/>
      <c r="H71" s="8"/>
      <c r="I71" s="8"/>
      <c r="M71" s="8"/>
      <c r="N71" s="11" t="s">
        <v>82</v>
      </c>
      <c r="O71" s="265"/>
      <c r="P71" s="265"/>
      <c r="Q71" s="265"/>
      <c r="R71" s="265"/>
      <c r="S71" s="265"/>
      <c r="T71" s="8"/>
      <c r="U71" s="8"/>
      <c r="V71" s="69"/>
      <c r="W71" s="69"/>
      <c r="X71" s="69"/>
      <c r="Y71" s="69"/>
      <c r="Z71" s="69"/>
    </row>
    <row r="72" spans="1:26" x14ac:dyDescent="0.25"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x14ac:dyDescent="0.25"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</sheetData>
  <mergeCells count="44">
    <mergeCell ref="T5:U5"/>
    <mergeCell ref="A1:U1"/>
    <mergeCell ref="T2:U2"/>
    <mergeCell ref="A3:C3"/>
    <mergeCell ref="T3:U3"/>
    <mergeCell ref="T4:U4"/>
    <mergeCell ref="A44:G44"/>
    <mergeCell ref="A6:I6"/>
    <mergeCell ref="M6:U6"/>
    <mergeCell ref="A12:G12"/>
    <mergeCell ref="A17:G17"/>
    <mergeCell ref="A18:G18"/>
    <mergeCell ref="A24:G24"/>
    <mergeCell ref="A30:G30"/>
    <mergeCell ref="A31:G31"/>
    <mergeCell ref="A35:G35"/>
    <mergeCell ref="A39:G39"/>
    <mergeCell ref="A40:G40"/>
    <mergeCell ref="A47:G47"/>
    <mergeCell ref="A48:G48"/>
    <mergeCell ref="M59:S59"/>
    <mergeCell ref="D61:E61"/>
    <mergeCell ref="F61:H61"/>
    <mergeCell ref="P61:Q61"/>
    <mergeCell ref="R61:T61"/>
    <mergeCell ref="D67:E67"/>
    <mergeCell ref="R67:T67"/>
    <mergeCell ref="D62:E62"/>
    <mergeCell ref="F62:H62"/>
    <mergeCell ref="P62:Q62"/>
    <mergeCell ref="D63:E63"/>
    <mergeCell ref="F63:H63"/>
    <mergeCell ref="D64:E64"/>
    <mergeCell ref="F64:H64"/>
    <mergeCell ref="D65:E65"/>
    <mergeCell ref="F65:H65"/>
    <mergeCell ref="P65:Q65"/>
    <mergeCell ref="R65:T65"/>
    <mergeCell ref="F66:H66"/>
    <mergeCell ref="R68:T68"/>
    <mergeCell ref="F69:H69"/>
    <mergeCell ref="R69:T69"/>
    <mergeCell ref="C71:G71"/>
    <mergeCell ref="O71:S71"/>
  </mergeCells>
  <pageMargins left="0.16" right="0.11" top="0.11" bottom="0.16" header="0.11" footer="0.16"/>
  <pageSetup paperSize="9" scale="5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73"/>
  <sheetViews>
    <sheetView topLeftCell="A24" zoomScale="80" zoomScaleNormal="80" zoomScalePageLayoutView="80" workbookViewId="0">
      <selection activeCell="S52" sqref="S52"/>
    </sheetView>
  </sheetViews>
  <sheetFormatPr defaultColWidth="8.7109375" defaultRowHeight="15" x14ac:dyDescent="0.25"/>
  <cols>
    <col min="1" max="1" width="4.28515625" style="101" customWidth="1"/>
    <col min="2" max="2" width="39.28515625" style="101" customWidth="1"/>
    <col min="3" max="5" width="12.28515625" style="101" customWidth="1"/>
    <col min="6" max="7" width="12.28515625" style="102" customWidth="1"/>
    <col min="8" max="9" width="19.28515625" style="101" customWidth="1"/>
    <col min="10" max="11" width="12.140625" style="101" hidden="1" customWidth="1"/>
    <col min="12" max="12" width="2.28515625" style="101" customWidth="1"/>
    <col min="13" max="13" width="4.28515625" style="101" customWidth="1"/>
    <col min="14" max="14" width="39.28515625" style="101" customWidth="1"/>
    <col min="15" max="19" width="12.28515625" style="101" customWidth="1"/>
    <col min="20" max="21" width="19.28515625" style="101" customWidth="1"/>
    <col min="22" max="25" width="8.7109375" style="101" hidden="1" customWidth="1"/>
    <col min="26" max="16384" width="8.7109375" style="101"/>
  </cols>
  <sheetData>
    <row r="1" spans="1:29" ht="21" x14ac:dyDescent="0.25">
      <c r="A1" s="289" t="s">
        <v>75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9" s="93" customFormat="1" ht="16.5" customHeight="1" x14ac:dyDescent="0.25">
      <c r="A2" s="25"/>
      <c r="B2" s="25"/>
      <c r="C2" s="22"/>
      <c r="D2" s="22"/>
      <c r="E2" s="22"/>
      <c r="F2" s="22"/>
      <c r="G2" s="22"/>
      <c r="S2" s="3" t="s">
        <v>66</v>
      </c>
      <c r="T2" s="291" t="s">
        <v>221</v>
      </c>
      <c r="U2" s="291"/>
    </row>
    <row r="3" spans="1:29" s="93" customFormat="1" ht="16.5" customHeight="1" x14ac:dyDescent="0.25">
      <c r="A3" s="290" t="s">
        <v>101</v>
      </c>
      <c r="B3" s="290"/>
      <c r="C3" s="290"/>
      <c r="D3" s="44"/>
      <c r="E3" s="44"/>
      <c r="F3" s="44"/>
      <c r="G3" s="22"/>
      <c r="S3" s="3" t="s">
        <v>84</v>
      </c>
      <c r="T3" s="291" t="s">
        <v>217</v>
      </c>
      <c r="U3" s="291"/>
    </row>
    <row r="4" spans="1:29" s="93" customFormat="1" ht="16.5" customHeight="1" x14ac:dyDescent="0.25">
      <c r="A4" s="23"/>
      <c r="B4" s="23"/>
      <c r="C4" s="24"/>
      <c r="D4" s="24"/>
      <c r="E4" s="24"/>
      <c r="F4" s="24"/>
      <c r="G4" s="22"/>
      <c r="S4" s="3" t="s">
        <v>85</v>
      </c>
      <c r="T4" s="291" t="s">
        <v>216</v>
      </c>
      <c r="U4" s="291"/>
    </row>
    <row r="5" spans="1:29" s="93" customFormat="1" ht="16.5" customHeight="1" x14ac:dyDescent="0.25">
      <c r="A5" s="23"/>
      <c r="B5" s="23"/>
      <c r="C5" s="24"/>
      <c r="D5" s="24"/>
      <c r="E5" s="24"/>
      <c r="F5" s="24"/>
      <c r="G5" s="22"/>
      <c r="N5" s="93" t="s">
        <v>207</v>
      </c>
      <c r="S5" s="3" t="s">
        <v>89</v>
      </c>
      <c r="T5" s="291" t="s">
        <v>196</v>
      </c>
      <c r="U5" s="291"/>
    </row>
    <row r="6" spans="1:29" s="2" customFormat="1" ht="16.5" customHeight="1" x14ac:dyDescent="0.3">
      <c r="A6" s="279" t="s">
        <v>76</v>
      </c>
      <c r="B6" s="279"/>
      <c r="C6" s="279"/>
      <c r="D6" s="279"/>
      <c r="E6" s="279"/>
      <c r="F6" s="279"/>
      <c r="G6" s="279"/>
      <c r="H6" s="279"/>
      <c r="I6" s="279"/>
      <c r="J6" s="68"/>
      <c r="K6" s="68"/>
      <c r="M6" s="279" t="s">
        <v>72</v>
      </c>
      <c r="N6" s="279"/>
      <c r="O6" s="279"/>
      <c r="P6" s="279"/>
      <c r="Q6" s="279"/>
      <c r="R6" s="279"/>
      <c r="S6" s="279"/>
      <c r="T6" s="279"/>
      <c r="U6" s="279"/>
    </row>
    <row r="7" spans="1:29" ht="30" x14ac:dyDescent="0.25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5" t="s">
        <v>67</v>
      </c>
      <c r="G7" s="15" t="s">
        <v>68</v>
      </c>
      <c r="H7" s="14" t="s">
        <v>102</v>
      </c>
      <c r="I7" s="15" t="s">
        <v>64</v>
      </c>
      <c r="J7" s="31" t="s">
        <v>92</v>
      </c>
      <c r="K7" s="31" t="s">
        <v>93</v>
      </c>
      <c r="M7" s="13" t="s">
        <v>0</v>
      </c>
      <c r="N7" s="14" t="s">
        <v>1</v>
      </c>
      <c r="O7" s="14" t="s">
        <v>2</v>
      </c>
      <c r="P7" s="14" t="s">
        <v>3</v>
      </c>
      <c r="Q7" s="14" t="s">
        <v>4</v>
      </c>
      <c r="R7" s="15" t="s">
        <v>67</v>
      </c>
      <c r="S7" s="15" t="s">
        <v>68</v>
      </c>
      <c r="T7" s="14" t="s">
        <v>102</v>
      </c>
      <c r="U7" s="15" t="s">
        <v>64</v>
      </c>
      <c r="V7" s="31" t="s">
        <v>92</v>
      </c>
      <c r="W7" s="31" t="s">
        <v>93</v>
      </c>
      <c r="X7" s="31" t="s">
        <v>94</v>
      </c>
      <c r="Y7" s="31" t="s">
        <v>95</v>
      </c>
    </row>
    <row r="8" spans="1:29" ht="16.5" customHeight="1" x14ac:dyDescent="0.25">
      <c r="A8" s="16">
        <v>1</v>
      </c>
      <c r="B8" s="17" t="s">
        <v>5</v>
      </c>
      <c r="C8" s="16" t="s">
        <v>6</v>
      </c>
      <c r="D8" s="16" t="s">
        <v>7</v>
      </c>
      <c r="E8" s="108">
        <v>20</v>
      </c>
      <c r="F8" s="107">
        <v>0.2</v>
      </c>
      <c r="G8" s="107">
        <f>E8*F8</f>
        <v>4</v>
      </c>
      <c r="H8" s="92"/>
      <c r="I8" s="18">
        <f>G8*H8</f>
        <v>0</v>
      </c>
      <c r="J8" s="37">
        <v>11.4</v>
      </c>
      <c r="K8" s="32">
        <f>H8*J8</f>
        <v>0</v>
      </c>
      <c r="M8" s="16">
        <v>26</v>
      </c>
      <c r="N8" s="17" t="s">
        <v>23</v>
      </c>
      <c r="O8" s="16" t="s">
        <v>24</v>
      </c>
      <c r="P8" s="16" t="s">
        <v>25</v>
      </c>
      <c r="Q8" s="108">
        <v>30</v>
      </c>
      <c r="R8" s="109">
        <v>0.17130000000000001</v>
      </c>
      <c r="S8" s="107">
        <f>Q8*R8</f>
        <v>5.1390000000000002</v>
      </c>
      <c r="T8" s="92">
        <v>30</v>
      </c>
      <c r="U8" s="18">
        <f t="shared" ref="U8:U41" si="0">S8*T8</f>
        <v>154.17000000000002</v>
      </c>
      <c r="V8" s="37">
        <v>3.3</v>
      </c>
      <c r="W8" s="32">
        <f t="shared" ref="W8:W41" si="1">T8*V8</f>
        <v>99</v>
      </c>
      <c r="X8" s="55">
        <v>2.103E-2</v>
      </c>
      <c r="Y8" s="32">
        <f t="shared" ref="Y8:Y41" si="2">X8*T8</f>
        <v>0.63090000000000002</v>
      </c>
      <c r="AC8" s="103"/>
    </row>
    <row r="9" spans="1:29" ht="16.5" customHeight="1" x14ac:dyDescent="0.25">
      <c r="A9" s="16">
        <v>2</v>
      </c>
      <c r="B9" s="17" t="s">
        <v>8</v>
      </c>
      <c r="C9" s="16" t="s">
        <v>9</v>
      </c>
      <c r="D9" s="16" t="s">
        <v>7</v>
      </c>
      <c r="E9" s="108">
        <v>20</v>
      </c>
      <c r="F9" s="107">
        <v>0.2</v>
      </c>
      <c r="G9" s="107">
        <f>E9*F9</f>
        <v>4</v>
      </c>
      <c r="H9" s="92"/>
      <c r="I9" s="18">
        <f>G9*H9</f>
        <v>0</v>
      </c>
      <c r="J9" s="37">
        <v>11.4</v>
      </c>
      <c r="K9" s="32">
        <f>H9*J9</f>
        <v>0</v>
      </c>
      <c r="M9" s="16">
        <v>27</v>
      </c>
      <c r="N9" s="17" t="s">
        <v>26</v>
      </c>
      <c r="O9" s="16" t="s">
        <v>27</v>
      </c>
      <c r="P9" s="16" t="s">
        <v>25</v>
      </c>
      <c r="Q9" s="108">
        <v>30</v>
      </c>
      <c r="R9" s="109">
        <v>0.17130000000000001</v>
      </c>
      <c r="S9" s="107">
        <f>Q9*R9</f>
        <v>5.1390000000000002</v>
      </c>
      <c r="T9" s="92">
        <v>200</v>
      </c>
      <c r="U9" s="18">
        <f t="shared" si="0"/>
        <v>1027.8</v>
      </c>
      <c r="V9" s="37">
        <v>3.3</v>
      </c>
      <c r="W9" s="32">
        <f t="shared" si="1"/>
        <v>660</v>
      </c>
      <c r="X9" s="55">
        <v>2.103E-2</v>
      </c>
      <c r="Y9" s="32">
        <f t="shared" si="2"/>
        <v>4.2060000000000004</v>
      </c>
      <c r="AC9" s="103"/>
    </row>
    <row r="10" spans="1:29" ht="16.5" customHeight="1" x14ac:dyDescent="0.25">
      <c r="A10" s="16">
        <v>3</v>
      </c>
      <c r="B10" s="17" t="s">
        <v>10</v>
      </c>
      <c r="C10" s="16" t="s">
        <v>11</v>
      </c>
      <c r="D10" s="16" t="s">
        <v>7</v>
      </c>
      <c r="E10" s="108">
        <v>20</v>
      </c>
      <c r="F10" s="107">
        <v>0.2</v>
      </c>
      <c r="G10" s="107">
        <f>E10*F10</f>
        <v>4</v>
      </c>
      <c r="H10" s="92"/>
      <c r="I10" s="18">
        <f>G10*H10</f>
        <v>0</v>
      </c>
      <c r="J10" s="37">
        <v>11.4</v>
      </c>
      <c r="K10" s="32">
        <f>H10*J10</f>
        <v>0</v>
      </c>
      <c r="M10" s="16">
        <v>28</v>
      </c>
      <c r="N10" s="17" t="s">
        <v>28</v>
      </c>
      <c r="O10" s="16" t="s">
        <v>29</v>
      </c>
      <c r="P10" s="16" t="s">
        <v>25</v>
      </c>
      <c r="Q10" s="108">
        <v>30</v>
      </c>
      <c r="R10" s="109">
        <v>0.17130000000000001</v>
      </c>
      <c r="S10" s="107">
        <f>Q10*R10</f>
        <v>5.1390000000000002</v>
      </c>
      <c r="T10" s="92"/>
      <c r="U10" s="18">
        <f t="shared" si="0"/>
        <v>0</v>
      </c>
      <c r="V10" s="37">
        <v>3.3</v>
      </c>
      <c r="W10" s="32">
        <f t="shared" si="1"/>
        <v>0</v>
      </c>
      <c r="X10" s="55">
        <v>2.103E-2</v>
      </c>
      <c r="Y10" s="32">
        <f t="shared" si="2"/>
        <v>0</v>
      </c>
      <c r="AC10" s="103"/>
    </row>
    <row r="11" spans="1:29" ht="16.5" customHeight="1" x14ac:dyDescent="0.25">
      <c r="A11" s="16">
        <v>4</v>
      </c>
      <c r="B11" s="17" t="s">
        <v>12</v>
      </c>
      <c r="C11" s="16" t="s">
        <v>13</v>
      </c>
      <c r="D11" s="16" t="s">
        <v>7</v>
      </c>
      <c r="E11" s="108">
        <v>20</v>
      </c>
      <c r="F11" s="107">
        <v>0.2</v>
      </c>
      <c r="G11" s="107">
        <f>E11*F11</f>
        <v>4</v>
      </c>
      <c r="H11" s="92"/>
      <c r="I11" s="18">
        <f>G11*H11</f>
        <v>0</v>
      </c>
      <c r="J11" s="37">
        <v>11.4</v>
      </c>
      <c r="K11" s="32">
        <f>H11*J11</f>
        <v>0</v>
      </c>
      <c r="M11" s="16">
        <v>29</v>
      </c>
      <c r="N11" s="17" t="s">
        <v>30</v>
      </c>
      <c r="O11" s="16" t="s">
        <v>31</v>
      </c>
      <c r="P11" s="16" t="s">
        <v>25</v>
      </c>
      <c r="Q11" s="108">
        <v>30</v>
      </c>
      <c r="R11" s="109">
        <v>0.17130000000000001</v>
      </c>
      <c r="S11" s="107">
        <f>Q11*R11</f>
        <v>5.1390000000000002</v>
      </c>
      <c r="T11" s="92"/>
      <c r="U11" s="18">
        <f t="shared" si="0"/>
        <v>0</v>
      </c>
      <c r="V11" s="37">
        <v>3.3</v>
      </c>
      <c r="W11" s="32">
        <f t="shared" si="1"/>
        <v>0</v>
      </c>
      <c r="X11" s="55">
        <v>2.103E-2</v>
      </c>
      <c r="Y11" s="32">
        <f t="shared" si="2"/>
        <v>0</v>
      </c>
      <c r="AC11" s="103"/>
    </row>
    <row r="12" spans="1:29" ht="16.5" customHeight="1" x14ac:dyDescent="0.25">
      <c r="A12" s="270" t="s">
        <v>69</v>
      </c>
      <c r="B12" s="271"/>
      <c r="C12" s="271"/>
      <c r="D12" s="271"/>
      <c r="E12" s="271"/>
      <c r="F12" s="271"/>
      <c r="G12" s="272"/>
      <c r="H12" s="20">
        <f>SUM(H8:H11)</f>
        <v>0</v>
      </c>
      <c r="I12" s="19">
        <f>SUM(I8:I11)</f>
        <v>0</v>
      </c>
      <c r="J12" s="33"/>
      <c r="K12" s="38">
        <f>SUM(K8:K11)</f>
        <v>0</v>
      </c>
      <c r="M12" s="16">
        <v>30</v>
      </c>
      <c r="N12" s="17" t="s">
        <v>79</v>
      </c>
      <c r="O12" s="16" t="s">
        <v>32</v>
      </c>
      <c r="P12" s="16" t="s">
        <v>25</v>
      </c>
      <c r="Q12" s="108">
        <v>27</v>
      </c>
      <c r="R12" s="105">
        <v>0.15190000000000001</v>
      </c>
      <c r="S12" s="107">
        <v>4.0999999999999996</v>
      </c>
      <c r="T12" s="92"/>
      <c r="U12" s="18">
        <f t="shared" si="0"/>
        <v>0</v>
      </c>
      <c r="V12" s="37">
        <v>3</v>
      </c>
      <c r="W12" s="32">
        <f t="shared" si="1"/>
        <v>0</v>
      </c>
      <c r="X12" s="55">
        <v>1.9519999999999999E-2</v>
      </c>
      <c r="Y12" s="32">
        <f t="shared" si="2"/>
        <v>0</v>
      </c>
      <c r="AC12" s="103"/>
    </row>
    <row r="13" spans="1:29" ht="16.5" customHeight="1" x14ac:dyDescent="0.25">
      <c r="A13" s="16">
        <v>5</v>
      </c>
      <c r="B13" s="17" t="s">
        <v>5</v>
      </c>
      <c r="C13" s="16" t="s">
        <v>14</v>
      </c>
      <c r="D13" s="16" t="s">
        <v>15</v>
      </c>
      <c r="E13" s="108">
        <v>9</v>
      </c>
      <c r="F13" s="107">
        <v>0.4</v>
      </c>
      <c r="G13" s="107">
        <f>E13*F13</f>
        <v>3.6</v>
      </c>
      <c r="H13" s="88"/>
      <c r="I13" s="18">
        <f>G13*H13</f>
        <v>0</v>
      </c>
      <c r="J13" s="37">
        <v>12.4</v>
      </c>
      <c r="K13" s="32">
        <f>H13*J13</f>
        <v>0</v>
      </c>
      <c r="M13" s="16">
        <v>31</v>
      </c>
      <c r="N13" s="21" t="s">
        <v>23</v>
      </c>
      <c r="O13" s="16" t="s">
        <v>33</v>
      </c>
      <c r="P13" s="16" t="s">
        <v>34</v>
      </c>
      <c r="Q13" s="108">
        <v>30</v>
      </c>
      <c r="R13" s="109">
        <v>0.1</v>
      </c>
      <c r="S13" s="107">
        <f t="shared" ref="S13:S54" si="3">Q13*R13</f>
        <v>3</v>
      </c>
      <c r="T13" s="92">
        <v>50</v>
      </c>
      <c r="U13" s="18">
        <f t="shared" si="0"/>
        <v>150</v>
      </c>
      <c r="V13" s="37">
        <v>2.85</v>
      </c>
      <c r="W13" s="32">
        <f t="shared" si="1"/>
        <v>142.5</v>
      </c>
      <c r="X13" s="55">
        <v>1.473E-2</v>
      </c>
      <c r="Y13" s="32">
        <f t="shared" si="2"/>
        <v>0.73650000000000004</v>
      </c>
      <c r="AC13" s="103"/>
    </row>
    <row r="14" spans="1:29" ht="16.5" customHeight="1" x14ac:dyDescent="0.25">
      <c r="A14" s="16">
        <v>6</v>
      </c>
      <c r="B14" s="17" t="s">
        <v>8</v>
      </c>
      <c r="C14" s="16" t="s">
        <v>16</v>
      </c>
      <c r="D14" s="16" t="s">
        <v>15</v>
      </c>
      <c r="E14" s="108">
        <v>9</v>
      </c>
      <c r="F14" s="107">
        <v>0.4</v>
      </c>
      <c r="G14" s="107">
        <f>E14*F14</f>
        <v>3.6</v>
      </c>
      <c r="H14" s="92"/>
      <c r="I14" s="18">
        <f>G14*H14</f>
        <v>0</v>
      </c>
      <c r="J14" s="37">
        <v>12.4</v>
      </c>
      <c r="K14" s="32">
        <f>H14*J14</f>
        <v>0</v>
      </c>
      <c r="M14" s="16">
        <v>32</v>
      </c>
      <c r="N14" s="21" t="s">
        <v>26</v>
      </c>
      <c r="O14" s="16" t="s">
        <v>35</v>
      </c>
      <c r="P14" s="16" t="s">
        <v>34</v>
      </c>
      <c r="Q14" s="108">
        <v>30</v>
      </c>
      <c r="R14" s="109">
        <v>0.1</v>
      </c>
      <c r="S14" s="107">
        <f t="shared" si="3"/>
        <v>3</v>
      </c>
      <c r="T14" s="92">
        <v>1395</v>
      </c>
      <c r="U14" s="18">
        <f t="shared" si="0"/>
        <v>4185</v>
      </c>
      <c r="V14" s="37">
        <v>2.85</v>
      </c>
      <c r="W14" s="32">
        <f t="shared" si="1"/>
        <v>3975.75</v>
      </c>
      <c r="X14" s="55">
        <v>1.473E-2</v>
      </c>
      <c r="Y14" s="32">
        <f t="shared" si="2"/>
        <v>20.548349999999999</v>
      </c>
      <c r="AC14" s="103"/>
    </row>
    <row r="15" spans="1:29" ht="16.5" customHeight="1" x14ac:dyDescent="0.25">
      <c r="A15" s="16">
        <v>7</v>
      </c>
      <c r="B15" s="17" t="s">
        <v>10</v>
      </c>
      <c r="C15" s="16" t="s">
        <v>17</v>
      </c>
      <c r="D15" s="16" t="s">
        <v>15</v>
      </c>
      <c r="E15" s="108">
        <v>9</v>
      </c>
      <c r="F15" s="107">
        <v>0.4</v>
      </c>
      <c r="G15" s="107">
        <f>E15*F15</f>
        <v>3.6</v>
      </c>
      <c r="H15" s="88"/>
      <c r="I15" s="18">
        <f>G15*H15</f>
        <v>0</v>
      </c>
      <c r="J15" s="37">
        <v>12.4</v>
      </c>
      <c r="K15" s="32">
        <f>H15*J15</f>
        <v>0</v>
      </c>
      <c r="M15" s="16">
        <v>33</v>
      </c>
      <c r="N15" s="17" t="s">
        <v>30</v>
      </c>
      <c r="O15" s="16" t="s">
        <v>103</v>
      </c>
      <c r="P15" s="16" t="s">
        <v>36</v>
      </c>
      <c r="Q15" s="108">
        <v>30</v>
      </c>
      <c r="R15" s="109">
        <v>0.1</v>
      </c>
      <c r="S15" s="107">
        <f t="shared" si="3"/>
        <v>3</v>
      </c>
      <c r="T15" s="92"/>
      <c r="U15" s="18">
        <f t="shared" si="0"/>
        <v>0</v>
      </c>
      <c r="V15" s="37">
        <v>2.4</v>
      </c>
      <c r="W15" s="32">
        <f t="shared" si="1"/>
        <v>0</v>
      </c>
      <c r="X15" s="55">
        <v>1.304E-2</v>
      </c>
      <c r="Y15" s="32">
        <f t="shared" si="2"/>
        <v>0</v>
      </c>
      <c r="AC15" s="103"/>
    </row>
    <row r="16" spans="1:29" ht="16.5" customHeight="1" x14ac:dyDescent="0.25">
      <c r="A16" s="16">
        <v>8</v>
      </c>
      <c r="B16" s="17" t="s">
        <v>12</v>
      </c>
      <c r="C16" s="16" t="s">
        <v>18</v>
      </c>
      <c r="D16" s="16" t="s">
        <v>15</v>
      </c>
      <c r="E16" s="108">
        <v>9</v>
      </c>
      <c r="F16" s="107">
        <v>0.4</v>
      </c>
      <c r="G16" s="107">
        <f>E16*F16</f>
        <v>3.6</v>
      </c>
      <c r="H16" s="88"/>
      <c r="I16" s="18">
        <f>G16*H16</f>
        <v>0</v>
      </c>
      <c r="J16" s="37">
        <v>12.4</v>
      </c>
      <c r="K16" s="32">
        <f>H16*J16</f>
        <v>0</v>
      </c>
      <c r="M16" s="16">
        <v>34</v>
      </c>
      <c r="N16" s="17" t="s">
        <v>37</v>
      </c>
      <c r="O16" s="16" t="s">
        <v>38</v>
      </c>
      <c r="P16" s="16" t="s">
        <v>36</v>
      </c>
      <c r="Q16" s="108">
        <v>30</v>
      </c>
      <c r="R16" s="109">
        <v>0.1</v>
      </c>
      <c r="S16" s="107">
        <f t="shared" si="3"/>
        <v>3</v>
      </c>
      <c r="T16" s="92"/>
      <c r="U16" s="18">
        <f t="shared" si="0"/>
        <v>0</v>
      </c>
      <c r="V16" s="37">
        <v>2.4</v>
      </c>
      <c r="W16" s="32">
        <f t="shared" si="1"/>
        <v>0</v>
      </c>
      <c r="X16" s="55">
        <v>1.304E-2</v>
      </c>
      <c r="Y16" s="32">
        <f t="shared" si="2"/>
        <v>0</v>
      </c>
      <c r="AC16" s="103"/>
    </row>
    <row r="17" spans="1:29" ht="16.5" customHeight="1" x14ac:dyDescent="0.25">
      <c r="A17" s="270" t="s">
        <v>100</v>
      </c>
      <c r="B17" s="271"/>
      <c r="C17" s="271"/>
      <c r="D17" s="271"/>
      <c r="E17" s="271"/>
      <c r="F17" s="271"/>
      <c r="G17" s="272"/>
      <c r="H17" s="20">
        <f>SUM(H13:H16)</f>
        <v>0</v>
      </c>
      <c r="I17" s="19">
        <f>SUM(I13:I16)</f>
        <v>0</v>
      </c>
      <c r="J17" s="33"/>
      <c r="K17" s="38">
        <f>SUM(K13:K16)</f>
        <v>0</v>
      </c>
      <c r="M17" s="16">
        <v>35</v>
      </c>
      <c r="N17" s="17" t="s">
        <v>39</v>
      </c>
      <c r="O17" s="16" t="s">
        <v>40</v>
      </c>
      <c r="P17" s="16" t="s">
        <v>36</v>
      </c>
      <c r="Q17" s="108">
        <v>40</v>
      </c>
      <c r="R17" s="109">
        <v>8.5800000000000001E-2</v>
      </c>
      <c r="S17" s="107">
        <f t="shared" si="3"/>
        <v>3.4319999999999999</v>
      </c>
      <c r="T17" s="92"/>
      <c r="U17" s="18">
        <f t="shared" si="0"/>
        <v>0</v>
      </c>
      <c r="V17" s="37">
        <v>3.1</v>
      </c>
      <c r="W17" s="32">
        <f t="shared" si="1"/>
        <v>0</v>
      </c>
      <c r="X17" s="55">
        <v>1.8149999999999999E-2</v>
      </c>
      <c r="Y17" s="32">
        <f t="shared" si="2"/>
        <v>0</v>
      </c>
      <c r="AC17" s="103"/>
    </row>
    <row r="18" spans="1:29" ht="16.5" customHeight="1" x14ac:dyDescent="0.25">
      <c r="A18" s="280" t="s">
        <v>70</v>
      </c>
      <c r="B18" s="281"/>
      <c r="C18" s="281"/>
      <c r="D18" s="281"/>
      <c r="E18" s="281"/>
      <c r="F18" s="281"/>
      <c r="G18" s="282"/>
      <c r="H18" s="6">
        <f>H12+H17</f>
        <v>0</v>
      </c>
      <c r="I18" s="7">
        <f>I12+I17</f>
        <v>0</v>
      </c>
      <c r="J18" s="34"/>
      <c r="K18" s="39">
        <f>K12+K17</f>
        <v>0</v>
      </c>
      <c r="M18" s="16">
        <v>36</v>
      </c>
      <c r="N18" s="17" t="s">
        <v>41</v>
      </c>
      <c r="O18" s="16" t="s">
        <v>42</v>
      </c>
      <c r="P18" s="16" t="s">
        <v>36</v>
      </c>
      <c r="Q18" s="108">
        <v>40</v>
      </c>
      <c r="R18" s="109">
        <v>8.5800000000000001E-2</v>
      </c>
      <c r="S18" s="107">
        <f t="shared" si="3"/>
        <v>3.4319999999999999</v>
      </c>
      <c r="T18" s="92">
        <v>50</v>
      </c>
      <c r="U18" s="18">
        <f t="shared" si="0"/>
        <v>171.6</v>
      </c>
      <c r="V18" s="37">
        <v>3.1</v>
      </c>
      <c r="W18" s="32">
        <f t="shared" si="1"/>
        <v>155</v>
      </c>
      <c r="X18" s="55">
        <v>1.8149999999999999E-2</v>
      </c>
      <c r="Y18" s="32">
        <f t="shared" si="2"/>
        <v>0.90749999999999997</v>
      </c>
      <c r="AC18" s="103"/>
    </row>
    <row r="19" spans="1:29" ht="16.5" customHeight="1" x14ac:dyDescent="0.25">
      <c r="A19" s="16">
        <v>9</v>
      </c>
      <c r="B19" s="17" t="s">
        <v>188</v>
      </c>
      <c r="C19" s="16" t="s">
        <v>104</v>
      </c>
      <c r="D19" s="16" t="s">
        <v>7</v>
      </c>
      <c r="E19" s="108">
        <v>12</v>
      </c>
      <c r="F19" s="111">
        <v>0.19</v>
      </c>
      <c r="G19" s="107">
        <f>E19*F19</f>
        <v>2.2800000000000002</v>
      </c>
      <c r="H19" s="110"/>
      <c r="I19" s="18">
        <f>G19*H19</f>
        <v>0</v>
      </c>
      <c r="J19" s="37">
        <v>10.93</v>
      </c>
      <c r="K19" s="32">
        <f>H19*J19</f>
        <v>0</v>
      </c>
      <c r="M19" s="16">
        <v>37</v>
      </c>
      <c r="N19" s="17" t="s">
        <v>43</v>
      </c>
      <c r="O19" s="16" t="s">
        <v>44</v>
      </c>
      <c r="P19" s="16" t="s">
        <v>45</v>
      </c>
      <c r="Q19" s="108">
        <v>40</v>
      </c>
      <c r="R19" s="109">
        <v>8.5800000000000001E-2</v>
      </c>
      <c r="S19" s="107">
        <f t="shared" si="3"/>
        <v>3.4319999999999999</v>
      </c>
      <c r="T19" s="92"/>
      <c r="U19" s="18">
        <f t="shared" si="0"/>
        <v>0</v>
      </c>
      <c r="V19" s="37">
        <v>2.9</v>
      </c>
      <c r="W19" s="32">
        <f t="shared" si="1"/>
        <v>0</v>
      </c>
      <c r="X19" s="55">
        <v>1.8149999999999999E-2</v>
      </c>
      <c r="Y19" s="32">
        <f t="shared" si="2"/>
        <v>0</v>
      </c>
      <c r="AC19" s="103"/>
    </row>
    <row r="20" spans="1:29" ht="16.5" customHeight="1" x14ac:dyDescent="0.25">
      <c r="A20" s="16">
        <v>10</v>
      </c>
      <c r="B20" s="17" t="s">
        <v>189</v>
      </c>
      <c r="C20" s="16" t="s">
        <v>105</v>
      </c>
      <c r="D20" s="16" t="s">
        <v>7</v>
      </c>
      <c r="E20" s="108">
        <v>20</v>
      </c>
      <c r="F20" s="111">
        <v>0.19</v>
      </c>
      <c r="G20" s="107">
        <f>E20*F20</f>
        <v>3.8</v>
      </c>
      <c r="H20" s="110"/>
      <c r="I20" s="18">
        <f>G20*H20</f>
        <v>0</v>
      </c>
      <c r="J20" s="37">
        <v>10.93</v>
      </c>
      <c r="K20" s="32">
        <f>H20*J20</f>
        <v>0</v>
      </c>
      <c r="M20" s="16">
        <v>38</v>
      </c>
      <c r="N20" s="17" t="s">
        <v>46</v>
      </c>
      <c r="O20" s="16" t="s">
        <v>47</v>
      </c>
      <c r="P20" s="16" t="s">
        <v>45</v>
      </c>
      <c r="Q20" s="108">
        <v>40</v>
      </c>
      <c r="R20" s="109">
        <v>8.5800000000000001E-2</v>
      </c>
      <c r="S20" s="107">
        <f t="shared" si="3"/>
        <v>3.4319999999999999</v>
      </c>
      <c r="T20" s="92"/>
      <c r="U20" s="18">
        <f t="shared" si="0"/>
        <v>0</v>
      </c>
      <c r="V20" s="37">
        <v>2.9</v>
      </c>
      <c r="W20" s="32">
        <f t="shared" si="1"/>
        <v>0</v>
      </c>
      <c r="X20" s="55">
        <v>1.8149999999999999E-2</v>
      </c>
      <c r="Y20" s="32">
        <f t="shared" si="2"/>
        <v>0</v>
      </c>
      <c r="AC20" s="103"/>
    </row>
    <row r="21" spans="1:29" ht="16.5" customHeight="1" x14ac:dyDescent="0.25">
      <c r="A21" s="16">
        <v>11</v>
      </c>
      <c r="B21" s="17" t="s">
        <v>106</v>
      </c>
      <c r="C21" s="16" t="s">
        <v>107</v>
      </c>
      <c r="D21" s="16" t="s">
        <v>7</v>
      </c>
      <c r="E21" s="108">
        <v>20</v>
      </c>
      <c r="F21" s="111">
        <v>0.19</v>
      </c>
      <c r="G21" s="107">
        <f>E21*F21</f>
        <v>3.8</v>
      </c>
      <c r="H21" s="110"/>
      <c r="I21" s="18">
        <f>G21*H21</f>
        <v>0</v>
      </c>
      <c r="J21" s="37">
        <v>10.93</v>
      </c>
      <c r="K21" s="32">
        <f>H21*J21</f>
        <v>0</v>
      </c>
      <c r="M21" s="16">
        <v>39</v>
      </c>
      <c r="N21" s="17" t="s">
        <v>48</v>
      </c>
      <c r="O21" s="16" t="s">
        <v>49</v>
      </c>
      <c r="P21" s="16" t="s">
        <v>25</v>
      </c>
      <c r="Q21" s="108">
        <v>18</v>
      </c>
      <c r="R21" s="109">
        <v>0.25719999999999998</v>
      </c>
      <c r="S21" s="107">
        <f t="shared" si="3"/>
        <v>4.6295999999999999</v>
      </c>
      <c r="T21" s="92"/>
      <c r="U21" s="18">
        <f t="shared" si="0"/>
        <v>0</v>
      </c>
      <c r="V21" s="37">
        <v>2.9</v>
      </c>
      <c r="W21" s="32">
        <f t="shared" si="1"/>
        <v>0</v>
      </c>
      <c r="X21" s="55">
        <v>2.7619999999999999E-2</v>
      </c>
      <c r="Y21" s="32">
        <f t="shared" si="2"/>
        <v>0</v>
      </c>
      <c r="AC21" s="103"/>
    </row>
    <row r="22" spans="1:29" ht="16.5" customHeight="1" x14ac:dyDescent="0.25">
      <c r="A22" s="16">
        <v>12</v>
      </c>
      <c r="B22" s="17" t="s">
        <v>190</v>
      </c>
      <c r="C22" s="16" t="s">
        <v>191</v>
      </c>
      <c r="D22" s="16" t="s">
        <v>7</v>
      </c>
      <c r="E22" s="108">
        <v>20</v>
      </c>
      <c r="F22" s="111">
        <v>0.19</v>
      </c>
      <c r="G22" s="107">
        <f>E22*F22</f>
        <v>3.8</v>
      </c>
      <c r="H22" s="110"/>
      <c r="I22" s="18">
        <f>G22*H22</f>
        <v>0</v>
      </c>
      <c r="J22" s="37">
        <v>10.93</v>
      </c>
      <c r="K22" s="32">
        <f>H22*J22</f>
        <v>0</v>
      </c>
      <c r="M22" s="16">
        <v>40</v>
      </c>
      <c r="N22" s="17" t="s">
        <v>50</v>
      </c>
      <c r="O22" s="16" t="s">
        <v>51</v>
      </c>
      <c r="P22" s="16" t="s">
        <v>25</v>
      </c>
      <c r="Q22" s="108">
        <v>18</v>
      </c>
      <c r="R22" s="109">
        <v>0.25719999999999998</v>
      </c>
      <c r="S22" s="107">
        <f t="shared" si="3"/>
        <v>4.6295999999999999</v>
      </c>
      <c r="T22" s="92"/>
      <c r="U22" s="18">
        <f t="shared" si="0"/>
        <v>0</v>
      </c>
      <c r="V22" s="37">
        <v>2.9</v>
      </c>
      <c r="W22" s="32">
        <f t="shared" si="1"/>
        <v>0</v>
      </c>
      <c r="X22" s="55">
        <v>2.7619999999999999E-2</v>
      </c>
      <c r="Y22" s="32">
        <f t="shared" si="2"/>
        <v>0</v>
      </c>
      <c r="AC22" s="103"/>
    </row>
    <row r="23" spans="1:29" ht="16.5" customHeight="1" x14ac:dyDescent="0.25">
      <c r="A23" s="16">
        <v>13</v>
      </c>
      <c r="B23" s="17" t="s">
        <v>192</v>
      </c>
      <c r="C23" s="16" t="s">
        <v>193</v>
      </c>
      <c r="D23" s="16" t="s">
        <v>7</v>
      </c>
      <c r="E23" s="108">
        <v>20</v>
      </c>
      <c r="F23" s="111">
        <v>0.19</v>
      </c>
      <c r="G23" s="107">
        <f>E23*F23</f>
        <v>3.8</v>
      </c>
      <c r="H23" s="110"/>
      <c r="I23" s="18">
        <f>G23*H23</f>
        <v>0</v>
      </c>
      <c r="J23" s="37">
        <v>10.93</v>
      </c>
      <c r="K23" s="32">
        <f>H23*J23</f>
        <v>0</v>
      </c>
      <c r="M23" s="16">
        <v>41</v>
      </c>
      <c r="N23" s="17" t="s">
        <v>153</v>
      </c>
      <c r="O23" s="16" t="s">
        <v>52</v>
      </c>
      <c r="P23" s="16" t="s">
        <v>25</v>
      </c>
      <c r="Q23" s="108">
        <v>18</v>
      </c>
      <c r="R23" s="109">
        <v>0.25719999999999998</v>
      </c>
      <c r="S23" s="107">
        <f t="shared" si="3"/>
        <v>4.6295999999999999</v>
      </c>
      <c r="T23" s="92">
        <v>70</v>
      </c>
      <c r="U23" s="18">
        <f t="shared" si="0"/>
        <v>324.072</v>
      </c>
      <c r="V23" s="37">
        <v>2.9</v>
      </c>
      <c r="W23" s="32">
        <f t="shared" si="1"/>
        <v>203</v>
      </c>
      <c r="X23" s="55">
        <v>2.7619999999999999E-2</v>
      </c>
      <c r="Y23" s="32">
        <f t="shared" si="2"/>
        <v>1.9334</v>
      </c>
      <c r="AC23" s="103"/>
    </row>
    <row r="24" spans="1:29" ht="16.5" customHeight="1" x14ac:dyDescent="0.25">
      <c r="A24" s="270" t="s">
        <v>69</v>
      </c>
      <c r="B24" s="271"/>
      <c r="C24" s="271"/>
      <c r="D24" s="271"/>
      <c r="E24" s="271"/>
      <c r="F24" s="271"/>
      <c r="G24" s="272"/>
      <c r="H24" s="20">
        <f>SUM(H19:H23)</f>
        <v>0</v>
      </c>
      <c r="I24" s="18">
        <f>SUM(I19:I23)</f>
        <v>0</v>
      </c>
      <c r="J24" s="33"/>
      <c r="K24" s="38">
        <f>SUM(K19:K23)</f>
        <v>0</v>
      </c>
      <c r="M24" s="16">
        <v>42</v>
      </c>
      <c r="N24" s="17" t="s">
        <v>134</v>
      </c>
      <c r="O24" s="16" t="s">
        <v>123</v>
      </c>
      <c r="P24" s="16" t="s">
        <v>124</v>
      </c>
      <c r="Q24" s="108">
        <v>12</v>
      </c>
      <c r="R24" s="109">
        <v>0.2858</v>
      </c>
      <c r="S24" s="107">
        <f t="shared" si="3"/>
        <v>3.4295999999999998</v>
      </c>
      <c r="T24" s="92">
        <v>50</v>
      </c>
      <c r="U24" s="18">
        <f t="shared" si="0"/>
        <v>171.48</v>
      </c>
      <c r="V24" s="37">
        <v>2.1</v>
      </c>
      <c r="W24" s="32">
        <f t="shared" si="1"/>
        <v>105</v>
      </c>
      <c r="X24" s="55">
        <v>2.3140000000000001E-2</v>
      </c>
      <c r="Y24" s="32">
        <f t="shared" si="2"/>
        <v>1.157</v>
      </c>
      <c r="AC24" s="103"/>
    </row>
    <row r="25" spans="1:29" ht="16.5" customHeight="1" x14ac:dyDescent="0.25">
      <c r="A25" s="16">
        <v>14</v>
      </c>
      <c r="B25" s="17" t="s">
        <v>188</v>
      </c>
      <c r="C25" s="16" t="s">
        <v>108</v>
      </c>
      <c r="D25" s="16" t="s">
        <v>21</v>
      </c>
      <c r="E25" s="108">
        <v>12</v>
      </c>
      <c r="F25" s="111">
        <v>0.38</v>
      </c>
      <c r="G25" s="107">
        <f>E25*F25</f>
        <v>4.5600000000000005</v>
      </c>
      <c r="H25" s="110"/>
      <c r="I25" s="18">
        <f>G25*H25</f>
        <v>0</v>
      </c>
      <c r="J25" s="37">
        <v>12.95</v>
      </c>
      <c r="K25" s="32">
        <f>H25*J25</f>
        <v>0</v>
      </c>
      <c r="M25" s="16">
        <v>43</v>
      </c>
      <c r="N25" s="17" t="s">
        <v>135</v>
      </c>
      <c r="O25" s="16" t="s">
        <v>125</v>
      </c>
      <c r="P25" s="16" t="s">
        <v>124</v>
      </c>
      <c r="Q25" s="108">
        <v>12</v>
      </c>
      <c r="R25" s="109">
        <v>0.2858</v>
      </c>
      <c r="S25" s="107">
        <f t="shared" si="3"/>
        <v>3.4295999999999998</v>
      </c>
      <c r="T25" s="92"/>
      <c r="U25" s="18">
        <f t="shared" si="0"/>
        <v>0</v>
      </c>
      <c r="V25" s="37">
        <v>2.1</v>
      </c>
      <c r="W25" s="32">
        <f t="shared" si="1"/>
        <v>0</v>
      </c>
      <c r="X25" s="55">
        <v>2.3140000000000001E-2</v>
      </c>
      <c r="Y25" s="32">
        <f t="shared" si="2"/>
        <v>0</v>
      </c>
      <c r="AC25" s="103"/>
    </row>
    <row r="26" spans="1:29" ht="16.5" customHeight="1" x14ac:dyDescent="0.25">
      <c r="A26" s="16">
        <v>15</v>
      </c>
      <c r="B26" s="17" t="s">
        <v>189</v>
      </c>
      <c r="C26" s="16" t="s">
        <v>109</v>
      </c>
      <c r="D26" s="16" t="s">
        <v>21</v>
      </c>
      <c r="E26" s="108">
        <v>12</v>
      </c>
      <c r="F26" s="111">
        <v>0.38</v>
      </c>
      <c r="G26" s="107">
        <f>E26*F26</f>
        <v>4.5600000000000005</v>
      </c>
      <c r="H26" s="110"/>
      <c r="I26" s="18">
        <f>G26*H26</f>
        <v>0</v>
      </c>
      <c r="J26" s="37">
        <v>12.95</v>
      </c>
      <c r="K26" s="32">
        <f>H26*J26</f>
        <v>0</v>
      </c>
      <c r="M26" s="16">
        <v>44</v>
      </c>
      <c r="N26" s="17" t="s">
        <v>133</v>
      </c>
      <c r="O26" s="16" t="s">
        <v>129</v>
      </c>
      <c r="P26" s="16" t="s">
        <v>124</v>
      </c>
      <c r="Q26" s="108">
        <v>12</v>
      </c>
      <c r="R26" s="109">
        <v>0.2858</v>
      </c>
      <c r="S26" s="107">
        <f t="shared" si="3"/>
        <v>3.4295999999999998</v>
      </c>
      <c r="T26" s="92">
        <v>100</v>
      </c>
      <c r="U26" s="18">
        <f t="shared" si="0"/>
        <v>342.96</v>
      </c>
      <c r="V26" s="37">
        <v>2.1</v>
      </c>
      <c r="W26" s="32">
        <f t="shared" si="1"/>
        <v>210</v>
      </c>
      <c r="X26" s="55">
        <v>2.3140000000000001E-2</v>
      </c>
      <c r="Y26" s="32">
        <f t="shared" si="2"/>
        <v>2.3140000000000001</v>
      </c>
      <c r="AC26" s="103"/>
    </row>
    <row r="27" spans="1:29" ht="16.5" customHeight="1" x14ac:dyDescent="0.25">
      <c r="A27" s="16">
        <v>16</v>
      </c>
      <c r="B27" s="17" t="s">
        <v>106</v>
      </c>
      <c r="C27" s="16" t="s">
        <v>110</v>
      </c>
      <c r="D27" s="16" t="s">
        <v>21</v>
      </c>
      <c r="E27" s="108">
        <v>12</v>
      </c>
      <c r="F27" s="111">
        <v>0.38</v>
      </c>
      <c r="G27" s="107">
        <f>E27*F27</f>
        <v>4.5600000000000005</v>
      </c>
      <c r="H27" s="110"/>
      <c r="I27" s="18">
        <f>G27*H27</f>
        <v>0</v>
      </c>
      <c r="J27" s="37">
        <v>12.95</v>
      </c>
      <c r="K27" s="32">
        <f>H27*J27</f>
        <v>0</v>
      </c>
      <c r="M27" s="16">
        <v>45</v>
      </c>
      <c r="N27" s="17" t="s">
        <v>136</v>
      </c>
      <c r="O27" s="16" t="s">
        <v>130</v>
      </c>
      <c r="P27" s="16" t="s">
        <v>124</v>
      </c>
      <c r="Q27" s="108">
        <v>12</v>
      </c>
      <c r="R27" s="109">
        <v>0.2858</v>
      </c>
      <c r="S27" s="107">
        <f t="shared" si="3"/>
        <v>3.4295999999999998</v>
      </c>
      <c r="T27" s="92"/>
      <c r="U27" s="18">
        <f t="shared" si="0"/>
        <v>0</v>
      </c>
      <c r="V27" s="37">
        <v>2.1</v>
      </c>
      <c r="W27" s="32">
        <f t="shared" si="1"/>
        <v>0</v>
      </c>
      <c r="X27" s="55">
        <v>2.3140000000000001E-2</v>
      </c>
      <c r="Y27" s="32">
        <f t="shared" si="2"/>
        <v>0</v>
      </c>
      <c r="AC27" s="103"/>
    </row>
    <row r="28" spans="1:29" ht="16.5" customHeight="1" x14ac:dyDescent="0.25">
      <c r="A28" s="16">
        <v>17</v>
      </c>
      <c r="B28" s="17" t="s">
        <v>190</v>
      </c>
      <c r="C28" s="16" t="s">
        <v>194</v>
      </c>
      <c r="D28" s="16" t="s">
        <v>21</v>
      </c>
      <c r="E28" s="108">
        <v>12</v>
      </c>
      <c r="F28" s="111">
        <v>0.38</v>
      </c>
      <c r="G28" s="107">
        <f>E28*F28</f>
        <v>4.5600000000000005</v>
      </c>
      <c r="H28" s="110"/>
      <c r="I28" s="18">
        <f>G28*H28</f>
        <v>0</v>
      </c>
      <c r="J28" s="37">
        <v>12.95</v>
      </c>
      <c r="K28" s="32">
        <f>H28*J28</f>
        <v>0</v>
      </c>
      <c r="M28" s="16">
        <v>46</v>
      </c>
      <c r="N28" s="17" t="s">
        <v>140</v>
      </c>
      <c r="O28" s="16" t="s">
        <v>139</v>
      </c>
      <c r="P28" s="16" t="s">
        <v>124</v>
      </c>
      <c r="Q28" s="108">
        <v>12</v>
      </c>
      <c r="R28" s="109">
        <v>0.2858</v>
      </c>
      <c r="S28" s="107">
        <f t="shared" si="3"/>
        <v>3.4295999999999998</v>
      </c>
      <c r="T28" s="92"/>
      <c r="U28" s="18">
        <f t="shared" si="0"/>
        <v>0</v>
      </c>
      <c r="V28" s="37">
        <v>2.1</v>
      </c>
      <c r="W28" s="32">
        <f t="shared" si="1"/>
        <v>0</v>
      </c>
      <c r="X28" s="55">
        <v>2.3140000000000001E-2</v>
      </c>
      <c r="Y28" s="32">
        <f t="shared" si="2"/>
        <v>0</v>
      </c>
      <c r="AC28" s="103"/>
    </row>
    <row r="29" spans="1:29" ht="16.5" customHeight="1" x14ac:dyDescent="0.25">
      <c r="A29" s="16">
        <v>18</v>
      </c>
      <c r="B29" s="17" t="s">
        <v>192</v>
      </c>
      <c r="C29" s="16" t="s">
        <v>195</v>
      </c>
      <c r="D29" s="16" t="s">
        <v>21</v>
      </c>
      <c r="E29" s="108">
        <v>12</v>
      </c>
      <c r="F29" s="111">
        <v>0.38</v>
      </c>
      <c r="G29" s="107">
        <f>E29*F29</f>
        <v>4.5600000000000005</v>
      </c>
      <c r="H29" s="110"/>
      <c r="I29" s="18">
        <f>G29*H29</f>
        <v>0</v>
      </c>
      <c r="J29" s="37">
        <v>12.95</v>
      </c>
      <c r="K29" s="32">
        <f>H29*J29</f>
        <v>0</v>
      </c>
      <c r="M29" s="16">
        <v>47</v>
      </c>
      <c r="N29" s="17" t="s">
        <v>126</v>
      </c>
      <c r="O29" s="16" t="s">
        <v>127</v>
      </c>
      <c r="P29" s="16" t="s">
        <v>124</v>
      </c>
      <c r="Q29" s="108">
        <v>30</v>
      </c>
      <c r="R29" s="109">
        <v>0.21429999999999999</v>
      </c>
      <c r="S29" s="107">
        <f t="shared" si="3"/>
        <v>6.4289999999999994</v>
      </c>
      <c r="T29" s="92"/>
      <c r="U29" s="18">
        <f t="shared" si="0"/>
        <v>0</v>
      </c>
      <c r="V29" s="37">
        <v>4</v>
      </c>
      <c r="W29" s="32">
        <f t="shared" si="1"/>
        <v>0</v>
      </c>
      <c r="X29" s="55">
        <v>2.1870000000000001E-2</v>
      </c>
      <c r="Y29" s="32">
        <f t="shared" si="2"/>
        <v>0</v>
      </c>
      <c r="AC29" s="103"/>
    </row>
    <row r="30" spans="1:29" ht="16.5" customHeight="1" x14ac:dyDescent="0.25">
      <c r="A30" s="270" t="s">
        <v>111</v>
      </c>
      <c r="B30" s="271"/>
      <c r="C30" s="271"/>
      <c r="D30" s="271"/>
      <c r="E30" s="271"/>
      <c r="F30" s="271"/>
      <c r="G30" s="272"/>
      <c r="H30" s="20">
        <f>SUM(H25:H29)</f>
        <v>0</v>
      </c>
      <c r="I30" s="19">
        <f>SUM(I25:I29)</f>
        <v>0</v>
      </c>
      <c r="J30" s="33"/>
      <c r="K30" s="38">
        <f>SUM(K25:K29)</f>
        <v>0</v>
      </c>
      <c r="M30" s="16">
        <v>48</v>
      </c>
      <c r="N30" s="17" t="s">
        <v>26</v>
      </c>
      <c r="O30" s="16" t="s">
        <v>128</v>
      </c>
      <c r="P30" s="16" t="s">
        <v>124</v>
      </c>
      <c r="Q30" s="108">
        <v>30</v>
      </c>
      <c r="R30" s="109">
        <v>0.21429999999999999</v>
      </c>
      <c r="S30" s="107">
        <f t="shared" si="3"/>
        <v>6.4289999999999994</v>
      </c>
      <c r="T30" s="92"/>
      <c r="U30" s="18">
        <f t="shared" si="0"/>
        <v>0</v>
      </c>
      <c r="V30" s="37">
        <v>4</v>
      </c>
      <c r="W30" s="32">
        <f t="shared" si="1"/>
        <v>0</v>
      </c>
      <c r="X30" s="55">
        <v>2.1870000000000001E-2</v>
      </c>
      <c r="Y30" s="32">
        <f t="shared" si="2"/>
        <v>0</v>
      </c>
      <c r="AC30" s="103"/>
    </row>
    <row r="31" spans="1:29" ht="16.5" customHeight="1" x14ac:dyDescent="0.25">
      <c r="A31" s="283" t="s">
        <v>112</v>
      </c>
      <c r="B31" s="284"/>
      <c r="C31" s="284"/>
      <c r="D31" s="284"/>
      <c r="E31" s="284"/>
      <c r="F31" s="284"/>
      <c r="G31" s="285"/>
      <c r="H31" s="45">
        <f>H24+H30</f>
        <v>0</v>
      </c>
      <c r="I31" s="46">
        <f>I24+I30</f>
        <v>0</v>
      </c>
      <c r="J31" s="47"/>
      <c r="K31" s="48">
        <f>K24+K30</f>
        <v>0</v>
      </c>
      <c r="M31" s="16">
        <v>49</v>
      </c>
      <c r="N31" s="17" t="s">
        <v>137</v>
      </c>
      <c r="O31" s="16" t="s">
        <v>131</v>
      </c>
      <c r="P31" s="16" t="s">
        <v>124</v>
      </c>
      <c r="Q31" s="108">
        <v>30</v>
      </c>
      <c r="R31" s="109">
        <v>0.21429999999999999</v>
      </c>
      <c r="S31" s="107">
        <f t="shared" si="3"/>
        <v>6.4289999999999994</v>
      </c>
      <c r="T31" s="92">
        <v>250</v>
      </c>
      <c r="U31" s="18">
        <f t="shared" si="0"/>
        <v>1607.2499999999998</v>
      </c>
      <c r="V31" s="37">
        <v>4</v>
      </c>
      <c r="W31" s="32">
        <f t="shared" si="1"/>
        <v>1000</v>
      </c>
      <c r="X31" s="55">
        <v>2.1870000000000001E-2</v>
      </c>
      <c r="Y31" s="32">
        <f t="shared" si="2"/>
        <v>5.4675000000000002</v>
      </c>
      <c r="AC31" s="103"/>
    </row>
    <row r="32" spans="1:29" s="8" customFormat="1" ht="16.5" customHeight="1" x14ac:dyDescent="0.25">
      <c r="A32" s="16">
        <v>19</v>
      </c>
      <c r="B32" s="17" t="s">
        <v>154</v>
      </c>
      <c r="C32" s="16" t="s">
        <v>155</v>
      </c>
      <c r="D32" s="16" t="s">
        <v>7</v>
      </c>
      <c r="E32" s="108">
        <v>20</v>
      </c>
      <c r="F32" s="107">
        <v>0.2</v>
      </c>
      <c r="G32" s="107">
        <f>E32*F32</f>
        <v>4</v>
      </c>
      <c r="H32" s="110"/>
      <c r="I32" s="18">
        <f>G32*H32</f>
        <v>0</v>
      </c>
      <c r="J32" s="37">
        <v>10.93</v>
      </c>
      <c r="K32" s="32">
        <f>H32*J32</f>
        <v>0</v>
      </c>
      <c r="L32" s="101"/>
      <c r="M32" s="16">
        <v>50</v>
      </c>
      <c r="N32" s="17" t="s">
        <v>138</v>
      </c>
      <c r="O32" s="16" t="s">
        <v>132</v>
      </c>
      <c r="P32" s="16" t="s">
        <v>124</v>
      </c>
      <c r="Q32" s="108">
        <v>30</v>
      </c>
      <c r="R32" s="109">
        <v>0.21429999999999999</v>
      </c>
      <c r="S32" s="107">
        <f t="shared" si="3"/>
        <v>6.4289999999999994</v>
      </c>
      <c r="T32" s="92">
        <v>10</v>
      </c>
      <c r="U32" s="18">
        <f t="shared" si="0"/>
        <v>64.289999999999992</v>
      </c>
      <c r="V32" s="37">
        <v>4</v>
      </c>
      <c r="W32" s="32">
        <f t="shared" si="1"/>
        <v>40</v>
      </c>
      <c r="X32" s="55">
        <v>2.1870000000000001E-2</v>
      </c>
      <c r="Y32" s="32">
        <f t="shared" si="2"/>
        <v>0.21870000000000001</v>
      </c>
      <c r="Z32" s="101"/>
      <c r="AC32" s="103"/>
    </row>
    <row r="33" spans="1:48" s="8" customFormat="1" ht="16.5" customHeight="1" x14ac:dyDescent="0.25">
      <c r="A33" s="16">
        <v>20</v>
      </c>
      <c r="B33" s="17" t="s">
        <v>156</v>
      </c>
      <c r="C33" s="16" t="s">
        <v>157</v>
      </c>
      <c r="D33" s="16" t="s">
        <v>7</v>
      </c>
      <c r="E33" s="108">
        <v>20</v>
      </c>
      <c r="F33" s="107">
        <v>0.2</v>
      </c>
      <c r="G33" s="107">
        <f>E33*F33</f>
        <v>4</v>
      </c>
      <c r="H33" s="110"/>
      <c r="I33" s="18">
        <f>G33*H33</f>
        <v>0</v>
      </c>
      <c r="J33" s="37">
        <v>10.93</v>
      </c>
      <c r="K33" s="32">
        <f>H33*J33</f>
        <v>0</v>
      </c>
      <c r="L33" s="101"/>
      <c r="M33" s="16">
        <v>51</v>
      </c>
      <c r="N33" s="17" t="s">
        <v>198</v>
      </c>
      <c r="O33" s="16" t="s">
        <v>199</v>
      </c>
      <c r="P33" s="16" t="s">
        <v>148</v>
      </c>
      <c r="Q33" s="108">
        <v>24</v>
      </c>
      <c r="R33" s="109">
        <v>0.25</v>
      </c>
      <c r="S33" s="107">
        <f t="shared" si="3"/>
        <v>6</v>
      </c>
      <c r="T33" s="92">
        <v>25</v>
      </c>
      <c r="U33" s="18">
        <f t="shared" si="0"/>
        <v>150</v>
      </c>
      <c r="V33" s="37">
        <v>3.8</v>
      </c>
      <c r="W33" s="32">
        <f t="shared" si="1"/>
        <v>95</v>
      </c>
      <c r="X33" s="55">
        <v>3.0599999999999999E-2</v>
      </c>
      <c r="Y33" s="32">
        <f t="shared" si="2"/>
        <v>0.76500000000000001</v>
      </c>
      <c r="Z33" s="101"/>
      <c r="AC33" s="103"/>
    </row>
    <row r="34" spans="1:48" s="8" customFormat="1" ht="16.5" customHeight="1" x14ac:dyDescent="0.25">
      <c r="A34" s="16">
        <v>21</v>
      </c>
      <c r="B34" s="17" t="s">
        <v>158</v>
      </c>
      <c r="C34" s="16" t="s">
        <v>159</v>
      </c>
      <c r="D34" s="16" t="s">
        <v>7</v>
      </c>
      <c r="E34" s="108">
        <v>20</v>
      </c>
      <c r="F34" s="107">
        <v>0.2</v>
      </c>
      <c r="G34" s="107">
        <f>E34*F34</f>
        <v>4</v>
      </c>
      <c r="H34" s="110"/>
      <c r="I34" s="18">
        <f>G34*H34</f>
        <v>0</v>
      </c>
      <c r="J34" s="37">
        <v>10.93</v>
      </c>
      <c r="K34" s="32">
        <f>H34*J34</f>
        <v>0</v>
      </c>
      <c r="L34" s="101"/>
      <c r="M34" s="16">
        <v>52</v>
      </c>
      <c r="N34" s="17" t="s">
        <v>200</v>
      </c>
      <c r="O34" s="16" t="s">
        <v>201</v>
      </c>
      <c r="P34" s="16" t="s">
        <v>148</v>
      </c>
      <c r="Q34" s="108">
        <v>24</v>
      </c>
      <c r="R34" s="109">
        <v>0.25</v>
      </c>
      <c r="S34" s="107">
        <f t="shared" si="3"/>
        <v>6</v>
      </c>
      <c r="T34" s="92">
        <v>20</v>
      </c>
      <c r="U34" s="18">
        <f t="shared" si="0"/>
        <v>120</v>
      </c>
      <c r="V34" s="37">
        <v>3.8</v>
      </c>
      <c r="W34" s="32">
        <f t="shared" si="1"/>
        <v>76</v>
      </c>
      <c r="X34" s="55">
        <v>3.0599999999999999E-2</v>
      </c>
      <c r="Y34" s="32">
        <f t="shared" si="2"/>
        <v>0.61199999999999999</v>
      </c>
      <c r="Z34" s="101"/>
      <c r="AC34" s="103"/>
    </row>
    <row r="35" spans="1:48" ht="16.5" customHeight="1" x14ac:dyDescent="0.25">
      <c r="A35" s="270" t="s">
        <v>69</v>
      </c>
      <c r="B35" s="271"/>
      <c r="C35" s="271"/>
      <c r="D35" s="271"/>
      <c r="E35" s="271"/>
      <c r="F35" s="271"/>
      <c r="G35" s="272"/>
      <c r="H35" s="20">
        <f>SUM(H32:H34)</f>
        <v>0</v>
      </c>
      <c r="I35" s="18">
        <f>SUM(I32:I34)</f>
        <v>0</v>
      </c>
      <c r="J35" s="33"/>
      <c r="K35" s="38">
        <f>SUM(K32:K34)</f>
        <v>0</v>
      </c>
      <c r="M35" s="16">
        <v>53</v>
      </c>
      <c r="N35" s="17" t="s">
        <v>202</v>
      </c>
      <c r="O35" s="16" t="s">
        <v>203</v>
      </c>
      <c r="P35" s="16" t="s">
        <v>148</v>
      </c>
      <c r="Q35" s="108">
        <v>24</v>
      </c>
      <c r="R35" s="109">
        <v>0.25</v>
      </c>
      <c r="S35" s="107">
        <f t="shared" si="3"/>
        <v>6</v>
      </c>
      <c r="T35" s="92">
        <v>15</v>
      </c>
      <c r="U35" s="18">
        <f t="shared" si="0"/>
        <v>90</v>
      </c>
      <c r="V35" s="37">
        <v>3.8</v>
      </c>
      <c r="W35" s="32">
        <f t="shared" si="1"/>
        <v>57</v>
      </c>
      <c r="X35" s="55">
        <v>3.0599999999999999E-2</v>
      </c>
      <c r="Y35" s="32">
        <f t="shared" si="2"/>
        <v>0.45899999999999996</v>
      </c>
      <c r="AC35" s="103"/>
      <c r="AU35" s="8"/>
      <c r="AV35" s="8"/>
    </row>
    <row r="36" spans="1:48" ht="16.5" customHeight="1" x14ac:dyDescent="0.25">
      <c r="A36" s="16">
        <v>22</v>
      </c>
      <c r="B36" s="17" t="s">
        <v>154</v>
      </c>
      <c r="C36" s="16" t="s">
        <v>160</v>
      </c>
      <c r="D36" s="16" t="s">
        <v>21</v>
      </c>
      <c r="E36" s="108">
        <v>12</v>
      </c>
      <c r="F36" s="107">
        <v>0.4</v>
      </c>
      <c r="G36" s="107">
        <f>E36*F36</f>
        <v>4.8000000000000007</v>
      </c>
      <c r="H36" s="110"/>
      <c r="I36" s="18">
        <f>G36*H36</f>
        <v>0</v>
      </c>
      <c r="J36" s="33"/>
      <c r="K36" s="33"/>
      <c r="M36" s="16">
        <v>54</v>
      </c>
      <c r="N36" s="17" t="s">
        <v>222</v>
      </c>
      <c r="O36" s="16" t="s">
        <v>223</v>
      </c>
      <c r="P36" s="16" t="s">
        <v>148</v>
      </c>
      <c r="Q36" s="123">
        <v>24</v>
      </c>
      <c r="R36" s="124">
        <v>0.25</v>
      </c>
      <c r="S36" s="125">
        <v>6</v>
      </c>
      <c r="T36" s="92"/>
      <c r="U36" s="18">
        <f t="shared" ref="U36:U37" si="4">S36*T36</f>
        <v>0</v>
      </c>
      <c r="V36" s="37"/>
      <c r="W36" s="32"/>
      <c r="X36" s="55"/>
      <c r="Y36" s="32"/>
      <c r="AC36" s="103"/>
      <c r="AU36" s="8"/>
      <c r="AV36" s="8"/>
    </row>
    <row r="37" spans="1:48" ht="16.5" customHeight="1" x14ac:dyDescent="0.25">
      <c r="A37" s="16">
        <v>23</v>
      </c>
      <c r="B37" s="17" t="s">
        <v>156</v>
      </c>
      <c r="C37" s="16" t="s">
        <v>161</v>
      </c>
      <c r="D37" s="16" t="s">
        <v>21</v>
      </c>
      <c r="E37" s="108">
        <v>12</v>
      </c>
      <c r="F37" s="107">
        <v>0.4</v>
      </c>
      <c r="G37" s="107">
        <f>E37*F37</f>
        <v>4.8000000000000007</v>
      </c>
      <c r="H37" s="110"/>
      <c r="I37" s="18">
        <f>G37*H37</f>
        <v>0</v>
      </c>
      <c r="J37" s="33"/>
      <c r="K37" s="33"/>
      <c r="M37" s="16">
        <v>55</v>
      </c>
      <c r="N37" s="17" t="s">
        <v>224</v>
      </c>
      <c r="O37" s="16" t="s">
        <v>225</v>
      </c>
      <c r="P37" s="16" t="s">
        <v>148</v>
      </c>
      <c r="Q37" s="123">
        <v>24</v>
      </c>
      <c r="R37" s="124">
        <v>0.25</v>
      </c>
      <c r="S37" s="125">
        <v>6</v>
      </c>
      <c r="T37" s="92"/>
      <c r="U37" s="18">
        <f t="shared" si="4"/>
        <v>0</v>
      </c>
      <c r="V37" s="37"/>
      <c r="W37" s="32"/>
      <c r="X37" s="55"/>
      <c r="Y37" s="32"/>
      <c r="AC37" s="103"/>
      <c r="AU37" s="8"/>
      <c r="AV37" s="8"/>
    </row>
    <row r="38" spans="1:48" ht="16.5" customHeight="1" x14ac:dyDescent="0.25">
      <c r="A38" s="16">
        <v>24</v>
      </c>
      <c r="B38" s="17" t="s">
        <v>158</v>
      </c>
      <c r="C38" s="16" t="s">
        <v>162</v>
      </c>
      <c r="D38" s="16" t="s">
        <v>21</v>
      </c>
      <c r="E38" s="108">
        <v>12</v>
      </c>
      <c r="F38" s="107">
        <v>0.4</v>
      </c>
      <c r="G38" s="107">
        <f>E38*F38</f>
        <v>4.8000000000000007</v>
      </c>
      <c r="H38" s="110"/>
      <c r="I38" s="18">
        <f>G38*H38</f>
        <v>0</v>
      </c>
      <c r="J38" s="37">
        <v>12.95</v>
      </c>
      <c r="K38" s="32">
        <f>H36*J38</f>
        <v>0</v>
      </c>
      <c r="M38" s="16">
        <v>56</v>
      </c>
      <c r="N38" s="17" t="s">
        <v>53</v>
      </c>
      <c r="O38" s="16" t="s">
        <v>54</v>
      </c>
      <c r="P38" s="16" t="s">
        <v>55</v>
      </c>
      <c r="Q38" s="108">
        <v>20</v>
      </c>
      <c r="R38" s="105">
        <v>0.28599999999999998</v>
      </c>
      <c r="S38" s="107">
        <f t="shared" si="3"/>
        <v>5.72</v>
      </c>
      <c r="T38" s="92"/>
      <c r="U38" s="18">
        <f t="shared" si="0"/>
        <v>0</v>
      </c>
      <c r="V38" s="37">
        <v>6</v>
      </c>
      <c r="W38" s="32">
        <f t="shared" si="1"/>
        <v>0</v>
      </c>
      <c r="X38" s="55">
        <v>3.0110000000000001E-2</v>
      </c>
      <c r="Y38" s="32">
        <f t="shared" si="2"/>
        <v>0</v>
      </c>
      <c r="AC38" s="103"/>
    </row>
    <row r="39" spans="1:48" ht="16.5" customHeight="1" x14ac:dyDescent="0.25">
      <c r="A39" s="270" t="s">
        <v>111</v>
      </c>
      <c r="B39" s="271"/>
      <c r="C39" s="271"/>
      <c r="D39" s="271"/>
      <c r="E39" s="271"/>
      <c r="F39" s="271"/>
      <c r="G39" s="272"/>
      <c r="H39" s="20">
        <f>SUM(H36:H38)</f>
        <v>0</v>
      </c>
      <c r="I39" s="19">
        <f>SUM(I36:I38)</f>
        <v>0</v>
      </c>
      <c r="J39" s="37">
        <v>12.95</v>
      </c>
      <c r="K39" s="32">
        <f>H37*J39</f>
        <v>0</v>
      </c>
      <c r="M39" s="16">
        <v>57</v>
      </c>
      <c r="N39" s="17" t="s">
        <v>56</v>
      </c>
      <c r="O39" s="16" t="s">
        <v>86</v>
      </c>
      <c r="P39" s="16" t="s">
        <v>57</v>
      </c>
      <c r="Q39" s="108">
        <v>300</v>
      </c>
      <c r="R39" s="109">
        <v>0.01</v>
      </c>
      <c r="S39" s="107">
        <f t="shared" si="3"/>
        <v>3</v>
      </c>
      <c r="T39" s="92">
        <v>50</v>
      </c>
      <c r="U39" s="18">
        <f t="shared" si="0"/>
        <v>150</v>
      </c>
      <c r="V39" s="37">
        <v>4.2</v>
      </c>
      <c r="W39" s="32">
        <f t="shared" si="1"/>
        <v>210</v>
      </c>
      <c r="X39" s="55">
        <v>1.8149999999999999E-2</v>
      </c>
      <c r="Y39" s="32">
        <f t="shared" si="2"/>
        <v>0.90749999999999997</v>
      </c>
      <c r="AC39" s="103"/>
    </row>
    <row r="40" spans="1:48" ht="16.5" customHeight="1" x14ac:dyDescent="0.25">
      <c r="A40" s="286" t="s">
        <v>163</v>
      </c>
      <c r="B40" s="287"/>
      <c r="C40" s="287"/>
      <c r="D40" s="287"/>
      <c r="E40" s="287"/>
      <c r="F40" s="287"/>
      <c r="G40" s="288"/>
      <c r="H40" s="57">
        <f>H35+H39</f>
        <v>0</v>
      </c>
      <c r="I40" s="58">
        <f>I35+I39</f>
        <v>0</v>
      </c>
      <c r="J40" s="37">
        <v>12.95</v>
      </c>
      <c r="K40" s="32">
        <f>H38*J40</f>
        <v>0</v>
      </c>
      <c r="M40" s="16">
        <v>58</v>
      </c>
      <c r="N40" s="17" t="s">
        <v>58</v>
      </c>
      <c r="O40" s="16" t="s">
        <v>90</v>
      </c>
      <c r="P40" s="16" t="s">
        <v>57</v>
      </c>
      <c r="Q40" s="108">
        <v>300</v>
      </c>
      <c r="R40" s="109">
        <v>0.01</v>
      </c>
      <c r="S40" s="107">
        <f t="shared" si="3"/>
        <v>3</v>
      </c>
      <c r="T40" s="92"/>
      <c r="U40" s="18">
        <f t="shared" si="0"/>
        <v>0</v>
      </c>
      <c r="V40" s="37">
        <v>4.2</v>
      </c>
      <c r="W40" s="32">
        <f t="shared" si="1"/>
        <v>0</v>
      </c>
      <c r="X40" s="55">
        <v>1.8149999999999999E-2</v>
      </c>
      <c r="Y40" s="32">
        <f t="shared" si="2"/>
        <v>0</v>
      </c>
      <c r="AC40" s="103"/>
    </row>
    <row r="41" spans="1:48" ht="16.5" customHeight="1" x14ac:dyDescent="0.25">
      <c r="A41" s="16">
        <v>25</v>
      </c>
      <c r="B41" s="17" t="s">
        <v>19</v>
      </c>
      <c r="C41" s="16" t="s">
        <v>20</v>
      </c>
      <c r="D41" s="16" t="s">
        <v>7</v>
      </c>
      <c r="E41" s="108">
        <v>12</v>
      </c>
      <c r="F41" s="111">
        <v>0.1</v>
      </c>
      <c r="G41" s="107">
        <f>E41*F41</f>
        <v>1.2000000000000002</v>
      </c>
      <c r="H41" s="110"/>
      <c r="I41" s="18">
        <f>G41*H41</f>
        <v>0</v>
      </c>
      <c r="J41" s="33"/>
      <c r="K41" s="38">
        <f>SUM(K38:K40)</f>
        <v>0</v>
      </c>
      <c r="M41" s="16">
        <v>59</v>
      </c>
      <c r="N41" s="17" t="s">
        <v>59</v>
      </c>
      <c r="O41" s="16" t="s">
        <v>88</v>
      </c>
      <c r="P41" s="16" t="s">
        <v>60</v>
      </c>
      <c r="Q41" s="108">
        <v>300</v>
      </c>
      <c r="R41" s="109">
        <v>0.01</v>
      </c>
      <c r="S41" s="107">
        <f t="shared" si="3"/>
        <v>3</v>
      </c>
      <c r="T41" s="92"/>
      <c r="U41" s="18">
        <f t="shared" si="0"/>
        <v>0</v>
      </c>
      <c r="V41" s="37">
        <v>3.6</v>
      </c>
      <c r="W41" s="32">
        <f t="shared" si="1"/>
        <v>0</v>
      </c>
      <c r="X41" s="55">
        <v>1.8149999999999999E-2</v>
      </c>
      <c r="Y41" s="32">
        <f t="shared" si="2"/>
        <v>0</v>
      </c>
      <c r="AC41" s="103"/>
    </row>
    <row r="42" spans="1:48" ht="16.5" customHeight="1" x14ac:dyDescent="0.25">
      <c r="A42" s="16">
        <v>26</v>
      </c>
      <c r="B42" s="17" t="s">
        <v>19</v>
      </c>
      <c r="C42" s="16" t="s">
        <v>63</v>
      </c>
      <c r="D42" s="16" t="s">
        <v>21</v>
      </c>
      <c r="E42" s="108">
        <v>12</v>
      </c>
      <c r="F42" s="111">
        <v>0.14000000000000001</v>
      </c>
      <c r="G42" s="107">
        <f>E42*F42</f>
        <v>1.6800000000000002</v>
      </c>
      <c r="H42" s="110"/>
      <c r="I42" s="18">
        <f>G42*H42</f>
        <v>0</v>
      </c>
      <c r="J42" s="59"/>
      <c r="K42" s="60">
        <f>K35+K41</f>
        <v>0</v>
      </c>
      <c r="M42" s="16">
        <v>60</v>
      </c>
      <c r="N42" s="17" t="s">
        <v>61</v>
      </c>
      <c r="O42" s="16" t="s">
        <v>87</v>
      </c>
      <c r="P42" s="16" t="s">
        <v>60</v>
      </c>
      <c r="Q42" s="108">
        <v>300</v>
      </c>
      <c r="R42" s="105">
        <v>0.01</v>
      </c>
      <c r="S42" s="107">
        <f t="shared" si="3"/>
        <v>3</v>
      </c>
      <c r="T42" s="92"/>
      <c r="U42" s="18">
        <f t="shared" ref="U42:U60" si="5">S42*T42</f>
        <v>0</v>
      </c>
      <c r="V42" s="37">
        <v>3.6</v>
      </c>
      <c r="W42" s="32">
        <f t="shared" ref="W42:W60" si="6">T42*V42</f>
        <v>0</v>
      </c>
      <c r="X42" s="55">
        <v>1.8149999999999999E-2</v>
      </c>
      <c r="Y42" s="32">
        <f t="shared" ref="Y42:Y60" si="7">X42*T42</f>
        <v>0</v>
      </c>
      <c r="AC42" s="103"/>
    </row>
    <row r="43" spans="1:48" ht="16.5" customHeight="1" x14ac:dyDescent="0.25">
      <c r="A43" s="16">
        <v>27</v>
      </c>
      <c r="B43" s="17" t="s">
        <v>19</v>
      </c>
      <c r="C43" s="16" t="s">
        <v>62</v>
      </c>
      <c r="D43" s="16" t="s">
        <v>22</v>
      </c>
      <c r="E43" s="108">
        <v>6</v>
      </c>
      <c r="F43" s="111">
        <v>0.15</v>
      </c>
      <c r="G43" s="107">
        <f>E43*F43</f>
        <v>0.89999999999999991</v>
      </c>
      <c r="H43" s="110"/>
      <c r="I43" s="18">
        <f>G43*H43</f>
        <v>0</v>
      </c>
      <c r="J43" s="37">
        <v>6.48</v>
      </c>
      <c r="K43" s="32">
        <f>H41*J43</f>
        <v>0</v>
      </c>
      <c r="M43" s="16">
        <v>61</v>
      </c>
      <c r="N43" s="17" t="s">
        <v>164</v>
      </c>
      <c r="O43" s="16" t="s">
        <v>165</v>
      </c>
      <c r="P43" s="16" t="s">
        <v>166</v>
      </c>
      <c r="Q43" s="108">
        <v>5</v>
      </c>
      <c r="R43" s="109">
        <v>0.55959999999999999</v>
      </c>
      <c r="S43" s="107">
        <f t="shared" si="3"/>
        <v>2.798</v>
      </c>
      <c r="T43" s="92"/>
      <c r="U43" s="18">
        <f t="shared" si="5"/>
        <v>0</v>
      </c>
      <c r="V43" s="37">
        <v>5.5</v>
      </c>
      <c r="W43" s="32">
        <f t="shared" si="6"/>
        <v>0</v>
      </c>
      <c r="X43" s="55">
        <v>2.5159999999999998E-2</v>
      </c>
      <c r="Y43" s="32">
        <f t="shared" si="7"/>
        <v>0</v>
      </c>
    </row>
    <row r="44" spans="1:48" ht="16.5" customHeight="1" x14ac:dyDescent="0.25">
      <c r="A44" s="270" t="s">
        <v>114</v>
      </c>
      <c r="B44" s="271"/>
      <c r="C44" s="271"/>
      <c r="D44" s="271"/>
      <c r="E44" s="271"/>
      <c r="F44" s="271"/>
      <c r="G44" s="272"/>
      <c r="H44" s="20">
        <f>SUM(H41:H43)</f>
        <v>0</v>
      </c>
      <c r="I44" s="19">
        <f>SUM(I41:I43)</f>
        <v>0</v>
      </c>
      <c r="J44" s="37">
        <v>12.75</v>
      </c>
      <c r="K44" s="32">
        <f>H42*J44</f>
        <v>0</v>
      </c>
      <c r="M44" s="16">
        <v>62</v>
      </c>
      <c r="N44" s="17" t="s">
        <v>167</v>
      </c>
      <c r="O44" s="16" t="s">
        <v>168</v>
      </c>
      <c r="P44" s="16" t="s">
        <v>166</v>
      </c>
      <c r="Q44" s="108">
        <v>5</v>
      </c>
      <c r="R44" s="109">
        <v>0.55959999999999999</v>
      </c>
      <c r="S44" s="107">
        <f t="shared" si="3"/>
        <v>2.798</v>
      </c>
      <c r="T44" s="92"/>
      <c r="U44" s="18">
        <f t="shared" si="5"/>
        <v>0</v>
      </c>
      <c r="V44" s="37">
        <v>5.5</v>
      </c>
      <c r="W44" s="32">
        <f t="shared" si="6"/>
        <v>0</v>
      </c>
      <c r="X44" s="55">
        <v>2.5159999999999998E-2</v>
      </c>
      <c r="Y44" s="32">
        <f t="shared" si="7"/>
        <v>0</v>
      </c>
    </row>
    <row r="45" spans="1:48" ht="16.5" customHeight="1" x14ac:dyDescent="0.25">
      <c r="A45" s="16">
        <v>28</v>
      </c>
      <c r="B45" s="17" t="s">
        <v>115</v>
      </c>
      <c r="C45" s="16" t="s">
        <v>116</v>
      </c>
      <c r="D45" s="16" t="s">
        <v>7</v>
      </c>
      <c r="E45" s="108">
        <v>12</v>
      </c>
      <c r="F45" s="111">
        <v>0.1</v>
      </c>
      <c r="G45" s="107">
        <f>E45*F45</f>
        <v>1.2000000000000002</v>
      </c>
      <c r="H45" s="110"/>
      <c r="I45" s="18">
        <f>G45*H45</f>
        <v>0</v>
      </c>
      <c r="J45" s="37">
        <v>9.34</v>
      </c>
      <c r="K45" s="32">
        <f>H43*J45</f>
        <v>0</v>
      </c>
      <c r="M45" s="16">
        <v>63</v>
      </c>
      <c r="N45" s="17" t="s">
        <v>169</v>
      </c>
      <c r="O45" s="16" t="s">
        <v>170</v>
      </c>
      <c r="P45" s="16" t="s">
        <v>166</v>
      </c>
      <c r="Q45" s="108">
        <v>5</v>
      </c>
      <c r="R45" s="109">
        <v>0.55959999999999999</v>
      </c>
      <c r="S45" s="107">
        <f t="shared" si="3"/>
        <v>2.798</v>
      </c>
      <c r="T45" s="92"/>
      <c r="U45" s="18">
        <f t="shared" si="5"/>
        <v>0</v>
      </c>
      <c r="V45" s="37">
        <v>5.5</v>
      </c>
      <c r="W45" s="32">
        <f t="shared" si="6"/>
        <v>0</v>
      </c>
      <c r="X45" s="55">
        <v>2.5159999999999998E-2</v>
      </c>
      <c r="Y45" s="32">
        <f t="shared" si="7"/>
        <v>0</v>
      </c>
    </row>
    <row r="46" spans="1:48" ht="16.5" customHeight="1" x14ac:dyDescent="0.25">
      <c r="A46" s="16">
        <v>29</v>
      </c>
      <c r="B46" s="17" t="s">
        <v>115</v>
      </c>
      <c r="C46" s="16" t="s">
        <v>117</v>
      </c>
      <c r="D46" s="16" t="s">
        <v>21</v>
      </c>
      <c r="E46" s="108">
        <v>12</v>
      </c>
      <c r="F46" s="111">
        <v>0.14000000000000001</v>
      </c>
      <c r="G46" s="107">
        <f>E46*F46</f>
        <v>1.6800000000000002</v>
      </c>
      <c r="H46" s="110"/>
      <c r="I46" s="18">
        <f>G46*H46</f>
        <v>0</v>
      </c>
      <c r="J46" s="33"/>
      <c r="K46" s="38">
        <f>SUM(K43:K45)</f>
        <v>0</v>
      </c>
      <c r="M46" s="16">
        <v>64</v>
      </c>
      <c r="N46" s="17" t="s">
        <v>171</v>
      </c>
      <c r="O46" s="16" t="s">
        <v>172</v>
      </c>
      <c r="P46" s="16" t="s">
        <v>166</v>
      </c>
      <c r="Q46" s="108">
        <v>5</v>
      </c>
      <c r="R46" s="109">
        <v>0.57140000000000002</v>
      </c>
      <c r="S46" s="107">
        <f t="shared" si="3"/>
        <v>2.8570000000000002</v>
      </c>
      <c r="T46" s="92"/>
      <c r="U46" s="18">
        <f t="shared" si="5"/>
        <v>0</v>
      </c>
      <c r="V46" s="37">
        <v>5.5</v>
      </c>
      <c r="W46" s="32">
        <f t="shared" si="6"/>
        <v>0</v>
      </c>
      <c r="X46" s="55">
        <v>2.5159999999999998E-2</v>
      </c>
      <c r="Y46" s="32">
        <f t="shared" si="7"/>
        <v>0</v>
      </c>
    </row>
    <row r="47" spans="1:48" ht="16.5" customHeight="1" x14ac:dyDescent="0.25">
      <c r="A47" s="270" t="s">
        <v>118</v>
      </c>
      <c r="B47" s="271"/>
      <c r="C47" s="271"/>
      <c r="D47" s="271"/>
      <c r="E47" s="271"/>
      <c r="F47" s="271"/>
      <c r="G47" s="272"/>
      <c r="H47" s="20">
        <f>SUM(H45:H46)</f>
        <v>0</v>
      </c>
      <c r="I47" s="19">
        <f>SUM(I45:I46)</f>
        <v>0</v>
      </c>
      <c r="J47" s="37">
        <v>6.48</v>
      </c>
      <c r="K47" s="32">
        <f>H45*J47</f>
        <v>0</v>
      </c>
      <c r="M47" s="16">
        <v>65</v>
      </c>
      <c r="N47" s="17" t="s">
        <v>173</v>
      </c>
      <c r="O47" s="16" t="s">
        <v>174</v>
      </c>
      <c r="P47" s="16" t="s">
        <v>175</v>
      </c>
      <c r="Q47" s="108">
        <v>6</v>
      </c>
      <c r="R47" s="109">
        <v>1</v>
      </c>
      <c r="S47" s="107">
        <f t="shared" si="3"/>
        <v>6</v>
      </c>
      <c r="T47" s="92"/>
      <c r="U47" s="18">
        <f t="shared" si="5"/>
        <v>0</v>
      </c>
      <c r="V47" s="37">
        <v>6.5</v>
      </c>
      <c r="W47" s="32">
        <f t="shared" si="6"/>
        <v>0</v>
      </c>
      <c r="X47" s="55"/>
      <c r="Y47" s="32">
        <f t="shared" si="7"/>
        <v>0</v>
      </c>
    </row>
    <row r="48" spans="1:48" ht="16.5" customHeight="1" x14ac:dyDescent="0.25">
      <c r="A48" s="273" t="s">
        <v>77</v>
      </c>
      <c r="B48" s="274"/>
      <c r="C48" s="274"/>
      <c r="D48" s="274"/>
      <c r="E48" s="274"/>
      <c r="F48" s="274"/>
      <c r="G48" s="275"/>
      <c r="H48" s="61">
        <f>H18+H31+H40+H44+H47</f>
        <v>0</v>
      </c>
      <c r="I48" s="62">
        <f>I18+I31+I40+I44+I47</f>
        <v>0</v>
      </c>
      <c r="J48" s="37">
        <v>12.75</v>
      </c>
      <c r="K48" s="32">
        <f>H46*J48</f>
        <v>0</v>
      </c>
      <c r="M48" s="16">
        <v>66</v>
      </c>
      <c r="N48" s="17" t="s">
        <v>176</v>
      </c>
      <c r="O48" s="16" t="s">
        <v>177</v>
      </c>
      <c r="P48" s="16" t="s">
        <v>175</v>
      </c>
      <c r="Q48" s="108">
        <v>6</v>
      </c>
      <c r="R48" s="109">
        <v>1</v>
      </c>
      <c r="S48" s="107">
        <f t="shared" si="3"/>
        <v>6</v>
      </c>
      <c r="T48" s="92"/>
      <c r="U48" s="18">
        <f t="shared" si="5"/>
        <v>0</v>
      </c>
      <c r="V48" s="37">
        <v>6.5</v>
      </c>
      <c r="W48" s="32">
        <f t="shared" si="6"/>
        <v>0</v>
      </c>
      <c r="X48" s="55"/>
      <c r="Y48" s="32">
        <f t="shared" si="7"/>
        <v>0</v>
      </c>
    </row>
    <row r="49" spans="1:48" ht="16.5" customHeight="1" x14ac:dyDescent="0.25">
      <c r="J49" s="33"/>
      <c r="K49" s="38">
        <f>SUM(K47:K48)</f>
        <v>0</v>
      </c>
      <c r="M49" s="16">
        <v>67</v>
      </c>
      <c r="N49" s="17" t="s">
        <v>178</v>
      </c>
      <c r="O49" s="16" t="s">
        <v>179</v>
      </c>
      <c r="P49" s="16" t="s">
        <v>175</v>
      </c>
      <c r="Q49" s="108">
        <v>6</v>
      </c>
      <c r="R49" s="109">
        <v>1</v>
      </c>
      <c r="S49" s="107">
        <f t="shared" si="3"/>
        <v>6</v>
      </c>
      <c r="T49" s="92"/>
      <c r="U49" s="18">
        <f t="shared" si="5"/>
        <v>0</v>
      </c>
      <c r="V49" s="37">
        <v>6.5</v>
      </c>
      <c r="W49" s="32">
        <f t="shared" si="6"/>
        <v>0</v>
      </c>
      <c r="X49" s="55"/>
      <c r="Y49" s="32">
        <f t="shared" si="7"/>
        <v>0</v>
      </c>
    </row>
    <row r="50" spans="1:48" ht="16.5" customHeight="1" x14ac:dyDescent="0.25">
      <c r="J50" s="52"/>
      <c r="K50" s="63">
        <f>K18+K31+K42+K46+K49</f>
        <v>0</v>
      </c>
      <c r="M50" s="16">
        <v>68</v>
      </c>
      <c r="N50" s="17" t="s">
        <v>180</v>
      </c>
      <c r="O50" s="16" t="s">
        <v>181</v>
      </c>
      <c r="P50" s="16" t="s">
        <v>175</v>
      </c>
      <c r="Q50" s="108">
        <v>6</v>
      </c>
      <c r="R50" s="109">
        <v>1.0286</v>
      </c>
      <c r="S50" s="107">
        <f t="shared" si="3"/>
        <v>6.1715999999999998</v>
      </c>
      <c r="T50" s="92"/>
      <c r="U50" s="18">
        <f t="shared" si="5"/>
        <v>0</v>
      </c>
      <c r="V50" s="37">
        <v>6.5</v>
      </c>
      <c r="W50" s="32">
        <f t="shared" si="6"/>
        <v>0</v>
      </c>
      <c r="X50" s="55"/>
      <c r="Y50" s="32">
        <f t="shared" si="7"/>
        <v>0</v>
      </c>
    </row>
    <row r="51" spans="1:48" ht="16.5" customHeight="1" x14ac:dyDescent="0.25">
      <c r="J51" s="52"/>
      <c r="K51" s="53"/>
      <c r="M51" s="16">
        <v>69</v>
      </c>
      <c r="N51" s="17" t="s">
        <v>164</v>
      </c>
      <c r="O51" s="16" t="s">
        <v>182</v>
      </c>
      <c r="P51" s="16" t="s">
        <v>183</v>
      </c>
      <c r="Q51" s="108">
        <v>10</v>
      </c>
      <c r="R51" s="109">
        <v>0.55000000000000004</v>
      </c>
      <c r="S51" s="107">
        <f t="shared" si="3"/>
        <v>5.5</v>
      </c>
      <c r="T51" s="92"/>
      <c r="U51" s="18">
        <f t="shared" si="5"/>
        <v>0</v>
      </c>
      <c r="V51" s="37">
        <v>10.5</v>
      </c>
      <c r="W51" s="32">
        <f t="shared" si="6"/>
        <v>0</v>
      </c>
      <c r="X51" s="55"/>
      <c r="Y51" s="32">
        <f t="shared" si="7"/>
        <v>0</v>
      </c>
    </row>
    <row r="52" spans="1:48" ht="16.5" customHeight="1" x14ac:dyDescent="0.25">
      <c r="J52" s="52"/>
      <c r="K52" s="53"/>
      <c r="M52" s="16">
        <v>70</v>
      </c>
      <c r="N52" s="17" t="s">
        <v>167</v>
      </c>
      <c r="O52" s="16" t="s">
        <v>184</v>
      </c>
      <c r="P52" s="16" t="s">
        <v>183</v>
      </c>
      <c r="Q52" s="108">
        <v>10</v>
      </c>
      <c r="R52" s="109">
        <v>0.55000000000000004</v>
      </c>
      <c r="S52" s="107">
        <f t="shared" si="3"/>
        <v>5.5</v>
      </c>
      <c r="T52" s="92"/>
      <c r="U52" s="18">
        <f t="shared" si="5"/>
        <v>0</v>
      </c>
      <c r="V52" s="37">
        <v>10.5</v>
      </c>
      <c r="W52" s="32">
        <f t="shared" si="6"/>
        <v>0</v>
      </c>
      <c r="X52" s="55"/>
      <c r="Y52" s="32">
        <f t="shared" si="7"/>
        <v>0</v>
      </c>
    </row>
    <row r="53" spans="1:48" ht="16.5" customHeight="1" x14ac:dyDescent="0.25">
      <c r="J53" s="52"/>
      <c r="K53" s="53"/>
      <c r="M53" s="16">
        <v>71</v>
      </c>
      <c r="N53" s="17" t="s">
        <v>169</v>
      </c>
      <c r="O53" s="16" t="s">
        <v>185</v>
      </c>
      <c r="P53" s="16" t="s">
        <v>183</v>
      </c>
      <c r="Q53" s="108">
        <v>10</v>
      </c>
      <c r="R53" s="109">
        <v>0.55000000000000004</v>
      </c>
      <c r="S53" s="107">
        <f t="shared" si="3"/>
        <v>5.5</v>
      </c>
      <c r="T53" s="92"/>
      <c r="U53" s="18">
        <f t="shared" si="5"/>
        <v>0</v>
      </c>
      <c r="V53" s="37">
        <v>10.5</v>
      </c>
      <c r="W53" s="32">
        <f t="shared" si="6"/>
        <v>0</v>
      </c>
      <c r="X53" s="55"/>
      <c r="Y53" s="32">
        <f t="shared" si="7"/>
        <v>0</v>
      </c>
      <c r="Z53" s="8"/>
    </row>
    <row r="54" spans="1:48" ht="16.5" customHeight="1" x14ac:dyDescent="0.25">
      <c r="J54" s="52"/>
      <c r="K54" s="53"/>
      <c r="M54" s="16">
        <v>72</v>
      </c>
      <c r="N54" s="17" t="s">
        <v>171</v>
      </c>
      <c r="O54" s="16" t="s">
        <v>186</v>
      </c>
      <c r="P54" s="16" t="s">
        <v>183</v>
      </c>
      <c r="Q54" s="108">
        <v>10</v>
      </c>
      <c r="R54" s="105">
        <v>0.57140000000000002</v>
      </c>
      <c r="S54" s="107">
        <f t="shared" si="3"/>
        <v>5.7140000000000004</v>
      </c>
      <c r="T54" s="92"/>
      <c r="U54" s="18">
        <f t="shared" si="5"/>
        <v>0</v>
      </c>
      <c r="V54" s="37">
        <v>10.5</v>
      </c>
      <c r="W54" s="32">
        <f t="shared" si="6"/>
        <v>0</v>
      </c>
      <c r="X54" s="55"/>
      <c r="Y54" s="32">
        <f t="shared" si="7"/>
        <v>0</v>
      </c>
      <c r="Z54" s="8"/>
    </row>
    <row r="55" spans="1:48" ht="16.5" customHeight="1" x14ac:dyDescent="0.25">
      <c r="J55" s="52"/>
      <c r="K55" s="53"/>
      <c r="M55" s="16">
        <v>73</v>
      </c>
      <c r="N55" s="54" t="s">
        <v>150</v>
      </c>
      <c r="O55" s="16" t="s">
        <v>141</v>
      </c>
      <c r="P55" s="16" t="s">
        <v>147</v>
      </c>
      <c r="Q55" s="106">
        <v>100</v>
      </c>
      <c r="R55" s="105">
        <v>7.1499999999999994E-2</v>
      </c>
      <c r="S55" s="56">
        <f t="shared" ref="S55:S60" si="8">R55*Q55</f>
        <v>7.1499999999999995</v>
      </c>
      <c r="T55" s="92">
        <v>10</v>
      </c>
      <c r="U55" s="18">
        <f t="shared" si="5"/>
        <v>71.5</v>
      </c>
      <c r="V55" s="37">
        <v>6</v>
      </c>
      <c r="W55" s="32">
        <f t="shared" si="6"/>
        <v>60</v>
      </c>
      <c r="X55" s="55">
        <v>2.7E-2</v>
      </c>
      <c r="Y55" s="32">
        <f t="shared" si="7"/>
        <v>0.27</v>
      </c>
      <c r="Z55" s="8"/>
    </row>
    <row r="56" spans="1:48" s="8" customFormat="1" ht="16.5" customHeight="1" x14ac:dyDescent="0.25">
      <c r="A56" s="101"/>
      <c r="B56" s="101"/>
      <c r="C56" s="101"/>
      <c r="D56" s="101"/>
      <c r="E56" s="101"/>
      <c r="F56" s="102"/>
      <c r="G56" s="102"/>
      <c r="H56" s="101"/>
      <c r="I56" s="101"/>
      <c r="J56" s="52"/>
      <c r="K56" s="53"/>
      <c r="L56" s="101"/>
      <c r="M56" s="16">
        <v>74</v>
      </c>
      <c r="N56" s="54" t="s">
        <v>149</v>
      </c>
      <c r="O56" s="16" t="s">
        <v>142</v>
      </c>
      <c r="P56" s="16" t="s">
        <v>147</v>
      </c>
      <c r="Q56" s="106">
        <v>100</v>
      </c>
      <c r="R56" s="105">
        <v>7.1499999999999994E-2</v>
      </c>
      <c r="S56" s="56">
        <f t="shared" si="8"/>
        <v>7.1499999999999995</v>
      </c>
      <c r="T56" s="92">
        <v>10</v>
      </c>
      <c r="U56" s="18">
        <f t="shared" si="5"/>
        <v>71.5</v>
      </c>
      <c r="V56" s="37">
        <v>6</v>
      </c>
      <c r="W56" s="32">
        <f t="shared" si="6"/>
        <v>60</v>
      </c>
      <c r="X56" s="55">
        <v>2.7E-2</v>
      </c>
      <c r="Y56" s="32">
        <f t="shared" si="7"/>
        <v>0.27</v>
      </c>
      <c r="AU56" s="101"/>
      <c r="AV56" s="101"/>
    </row>
    <row r="57" spans="1:48" s="8" customFormat="1" ht="16.5" customHeight="1" x14ac:dyDescent="0.25">
      <c r="A57" s="101"/>
      <c r="B57" s="101"/>
      <c r="C57" s="101"/>
      <c r="D57" s="101"/>
      <c r="E57" s="101"/>
      <c r="F57" s="102"/>
      <c r="G57" s="102"/>
      <c r="H57" s="101"/>
      <c r="I57" s="101"/>
      <c r="J57" s="52"/>
      <c r="K57" s="53"/>
      <c r="L57" s="101"/>
      <c r="M57" s="16">
        <v>75</v>
      </c>
      <c r="N57" s="54" t="s">
        <v>150</v>
      </c>
      <c r="O57" s="16" t="s">
        <v>143</v>
      </c>
      <c r="P57" s="16" t="s">
        <v>148</v>
      </c>
      <c r="Q57" s="106">
        <v>30</v>
      </c>
      <c r="R57" s="105">
        <v>0.14299999999999999</v>
      </c>
      <c r="S57" s="56">
        <f t="shared" si="8"/>
        <v>4.29</v>
      </c>
      <c r="T57" s="92"/>
      <c r="U57" s="18">
        <f t="shared" si="5"/>
        <v>0</v>
      </c>
      <c r="V57" s="37">
        <v>3.3</v>
      </c>
      <c r="W57" s="32">
        <f t="shared" si="6"/>
        <v>0</v>
      </c>
      <c r="X57" s="55">
        <v>2.0500000000000001E-2</v>
      </c>
      <c r="Y57" s="32">
        <f t="shared" si="7"/>
        <v>0</v>
      </c>
    </row>
    <row r="58" spans="1:48" s="8" customFormat="1" ht="16.5" customHeight="1" x14ac:dyDescent="0.25">
      <c r="B58" s="101"/>
      <c r="C58" s="101"/>
      <c r="D58" s="101"/>
      <c r="E58" s="101"/>
      <c r="F58" s="102"/>
      <c r="G58" s="102"/>
      <c r="H58" s="101"/>
      <c r="I58" s="101"/>
      <c r="J58" s="52"/>
      <c r="K58" s="53"/>
      <c r="L58" s="101"/>
      <c r="M58" s="16">
        <v>76</v>
      </c>
      <c r="N58" s="54" t="s">
        <v>149</v>
      </c>
      <c r="O58" s="16" t="s">
        <v>144</v>
      </c>
      <c r="P58" s="16" t="s">
        <v>148</v>
      </c>
      <c r="Q58" s="106">
        <v>30</v>
      </c>
      <c r="R58" s="105">
        <v>0.14299999999999999</v>
      </c>
      <c r="S58" s="56">
        <f t="shared" si="8"/>
        <v>4.29</v>
      </c>
      <c r="T58" s="92"/>
      <c r="U58" s="18">
        <f t="shared" si="5"/>
        <v>0</v>
      </c>
      <c r="V58" s="37">
        <v>3.3</v>
      </c>
      <c r="W58" s="32">
        <f t="shared" si="6"/>
        <v>0</v>
      </c>
      <c r="X58" s="55">
        <v>2.0500000000000001E-2</v>
      </c>
      <c r="Y58" s="32">
        <f t="shared" si="7"/>
        <v>0</v>
      </c>
    </row>
    <row r="59" spans="1:48" ht="15.75" x14ac:dyDescent="0.25">
      <c r="A59" s="8"/>
      <c r="M59" s="16">
        <v>77</v>
      </c>
      <c r="N59" s="54" t="s">
        <v>152</v>
      </c>
      <c r="O59" s="16" t="s">
        <v>145</v>
      </c>
      <c r="P59" s="16" t="s">
        <v>25</v>
      </c>
      <c r="Q59" s="106">
        <v>12</v>
      </c>
      <c r="R59" s="105">
        <v>0.25750000000000001</v>
      </c>
      <c r="S59" s="56">
        <f t="shared" si="8"/>
        <v>3.09</v>
      </c>
      <c r="T59" s="92">
        <v>10</v>
      </c>
      <c r="U59" s="18">
        <f t="shared" si="5"/>
        <v>30.9</v>
      </c>
      <c r="V59" s="37">
        <v>2.9</v>
      </c>
      <c r="W59" s="32">
        <f t="shared" si="6"/>
        <v>29</v>
      </c>
      <c r="X59" s="55">
        <v>2.7E-2</v>
      </c>
      <c r="Y59" s="32">
        <f t="shared" si="7"/>
        <v>0.27</v>
      </c>
      <c r="Z59" s="8"/>
      <c r="AU59" s="8"/>
      <c r="AV59" s="8"/>
    </row>
    <row r="60" spans="1:48" ht="15.75" x14ac:dyDescent="0.25">
      <c r="A60" s="8"/>
      <c r="J60" s="35"/>
      <c r="K60" s="35"/>
      <c r="L60" s="8"/>
      <c r="M60" s="16">
        <v>78</v>
      </c>
      <c r="N60" s="54" t="s">
        <v>151</v>
      </c>
      <c r="O60" s="16" t="s">
        <v>146</v>
      </c>
      <c r="P60" s="16" t="s">
        <v>25</v>
      </c>
      <c r="Q60" s="106">
        <v>12</v>
      </c>
      <c r="R60" s="105">
        <v>0.25750000000000001</v>
      </c>
      <c r="S60" s="56">
        <f t="shared" si="8"/>
        <v>3.09</v>
      </c>
      <c r="T60" s="92">
        <v>20</v>
      </c>
      <c r="U60" s="18">
        <f t="shared" si="5"/>
        <v>61.8</v>
      </c>
      <c r="V60" s="37">
        <v>2.9</v>
      </c>
      <c r="W60" s="32">
        <f t="shared" si="6"/>
        <v>58</v>
      </c>
      <c r="X60" s="55">
        <v>2.7E-2</v>
      </c>
      <c r="Y60" s="32">
        <f t="shared" si="7"/>
        <v>0.54</v>
      </c>
      <c r="Z60" s="8"/>
    </row>
    <row r="61" spans="1:48" ht="15.75" x14ac:dyDescent="0.25">
      <c r="A61" s="8"/>
      <c r="B61" s="41" t="s">
        <v>73</v>
      </c>
      <c r="C61" s="42"/>
      <c r="D61" s="266">
        <f>I18*C61</f>
        <v>0</v>
      </c>
      <c r="E61" s="266"/>
      <c r="F61" s="264" t="s">
        <v>78</v>
      </c>
      <c r="G61" s="264"/>
      <c r="H61" s="264"/>
      <c r="I61" s="27">
        <f>I18+D61</f>
        <v>0</v>
      </c>
      <c r="J61" s="35"/>
      <c r="K61" s="35"/>
      <c r="L61" s="8"/>
      <c r="M61" s="276" t="s">
        <v>71</v>
      </c>
      <c r="N61" s="277"/>
      <c r="O61" s="277"/>
      <c r="P61" s="277"/>
      <c r="Q61" s="277"/>
      <c r="R61" s="277"/>
      <c r="S61" s="278"/>
      <c r="T61" s="9">
        <f>SUM(T8:T60)</f>
        <v>2365</v>
      </c>
      <c r="U61" s="10">
        <f>SUM(U8:U60)</f>
        <v>8944.3220000000001</v>
      </c>
      <c r="V61" s="104"/>
      <c r="W61" s="50">
        <f>SUM(W8:W60)</f>
        <v>7235.25</v>
      </c>
      <c r="X61" s="51"/>
      <c r="Y61" s="50">
        <f>SUM(Y8:Y60)</f>
        <v>42.213350000000013</v>
      </c>
      <c r="Z61" s="8"/>
    </row>
    <row r="62" spans="1:48" ht="15.75" x14ac:dyDescent="0.25">
      <c r="A62" s="8"/>
      <c r="B62" s="41" t="s">
        <v>113</v>
      </c>
      <c r="C62" s="42"/>
      <c r="D62" s="267">
        <f>I31*C62</f>
        <v>0</v>
      </c>
      <c r="E62" s="267"/>
      <c r="F62" s="268" t="s">
        <v>112</v>
      </c>
      <c r="G62" s="268"/>
      <c r="H62" s="268"/>
      <c r="I62" s="27">
        <f>I31+D62</f>
        <v>0</v>
      </c>
      <c r="J62" s="35"/>
      <c r="K62" s="35"/>
      <c r="L62" s="8"/>
      <c r="Z62" s="8"/>
    </row>
    <row r="63" spans="1:48" ht="15.75" x14ac:dyDescent="0.25">
      <c r="B63" s="41" t="s">
        <v>187</v>
      </c>
      <c r="C63" s="42"/>
      <c r="D63" s="267">
        <f>I40*C63</f>
        <v>0</v>
      </c>
      <c r="E63" s="267"/>
      <c r="F63" s="268" t="s">
        <v>163</v>
      </c>
      <c r="G63" s="268"/>
      <c r="H63" s="268"/>
      <c r="I63" s="27">
        <f>I40+D63</f>
        <v>0</v>
      </c>
      <c r="J63" s="35"/>
      <c r="K63" s="35"/>
      <c r="L63" s="8"/>
      <c r="M63" s="8"/>
      <c r="N63" s="41" t="s">
        <v>74</v>
      </c>
      <c r="O63" s="42"/>
      <c r="P63" s="266">
        <f>U61*O63</f>
        <v>0</v>
      </c>
      <c r="Q63" s="266"/>
      <c r="R63" s="264" t="s">
        <v>65</v>
      </c>
      <c r="S63" s="264"/>
      <c r="T63" s="264"/>
      <c r="U63" s="27">
        <f>U61+P63</f>
        <v>8944.3220000000001</v>
      </c>
      <c r="Z63" s="8"/>
    </row>
    <row r="64" spans="1:48" ht="15.75" x14ac:dyDescent="0.25">
      <c r="B64" s="41" t="s">
        <v>119</v>
      </c>
      <c r="C64" s="42"/>
      <c r="D64" s="267">
        <f>I44*C64</f>
        <v>0</v>
      </c>
      <c r="E64" s="267"/>
      <c r="F64" s="268" t="s">
        <v>120</v>
      </c>
      <c r="G64" s="268"/>
      <c r="H64" s="268"/>
      <c r="I64" s="27">
        <f>I44+D64</f>
        <v>0</v>
      </c>
      <c r="J64" s="35"/>
      <c r="K64" s="35"/>
      <c r="L64" s="8"/>
      <c r="M64" s="8"/>
      <c r="N64" s="41" t="s">
        <v>83</v>
      </c>
      <c r="O64" s="42"/>
      <c r="P64" s="267">
        <f>U63*O64</f>
        <v>0</v>
      </c>
      <c r="Q64" s="267"/>
      <c r="R64" s="8"/>
      <c r="S64" s="8"/>
      <c r="T64" s="8"/>
      <c r="U64" s="28"/>
      <c r="Z64" s="8"/>
    </row>
    <row r="65" spans="1:26" ht="15.75" x14ac:dyDescent="0.25">
      <c r="B65" s="41" t="s">
        <v>121</v>
      </c>
      <c r="C65" s="42"/>
      <c r="D65" s="267">
        <f>I45*C65</f>
        <v>0</v>
      </c>
      <c r="E65" s="267"/>
      <c r="F65" s="268" t="s">
        <v>122</v>
      </c>
      <c r="G65" s="268"/>
      <c r="H65" s="268"/>
      <c r="I65" s="27">
        <f>I47+D65</f>
        <v>0</v>
      </c>
      <c r="J65" s="36"/>
      <c r="K65" s="36"/>
      <c r="M65" s="8"/>
      <c r="N65" s="64"/>
      <c r="O65" s="65"/>
      <c r="P65" s="66"/>
      <c r="Q65" s="66"/>
      <c r="R65" s="8"/>
      <c r="S65" s="8"/>
      <c r="T65" s="8"/>
      <c r="U65" s="28"/>
      <c r="Z65" s="8"/>
    </row>
    <row r="66" spans="1:26" ht="15.75" x14ac:dyDescent="0.25">
      <c r="B66" s="49"/>
      <c r="C66" s="49"/>
      <c r="D66" s="103"/>
      <c r="E66" s="103"/>
      <c r="F66" s="263" t="s">
        <v>77</v>
      </c>
      <c r="G66" s="263"/>
      <c r="H66" s="263"/>
      <c r="I66" s="30">
        <f>SUM(I61:I65)</f>
        <v>0</v>
      </c>
      <c r="M66" s="8"/>
      <c r="N66" s="43"/>
      <c r="O66" s="43"/>
      <c r="P66" s="28"/>
      <c r="Q66" s="28"/>
      <c r="R66" s="8"/>
      <c r="S66" s="8"/>
      <c r="T66" s="8"/>
      <c r="U66" s="28"/>
      <c r="Z66" s="8"/>
    </row>
    <row r="67" spans="1:26" ht="15.75" x14ac:dyDescent="0.25">
      <c r="A67" s="8"/>
      <c r="B67" s="41" t="s">
        <v>83</v>
      </c>
      <c r="C67" s="42"/>
      <c r="D67" s="266">
        <f>I61*C67</f>
        <v>0</v>
      </c>
      <c r="E67" s="266"/>
      <c r="M67" s="8"/>
      <c r="N67" s="41" t="s">
        <v>91</v>
      </c>
      <c r="O67" s="42"/>
      <c r="P67" s="266">
        <f>P64+D67</f>
        <v>0</v>
      </c>
      <c r="Q67" s="266"/>
      <c r="R67" s="269" t="s">
        <v>80</v>
      </c>
      <c r="S67" s="269"/>
      <c r="T67" s="269"/>
      <c r="U67" s="29">
        <f>I66+U63+P67</f>
        <v>8944.3220000000001</v>
      </c>
      <c r="Z67" s="67"/>
    </row>
    <row r="68" spans="1:26" ht="15.75" x14ac:dyDescent="0.25">
      <c r="A68" s="8"/>
      <c r="B68" s="26"/>
      <c r="C68" s="102"/>
      <c r="D68" s="102"/>
      <c r="E68" s="102"/>
      <c r="P68" s="103"/>
      <c r="Q68" s="103"/>
      <c r="U68" s="103"/>
      <c r="Z68" s="8"/>
    </row>
    <row r="69" spans="1:26" ht="15.75" x14ac:dyDescent="0.25">
      <c r="B69" s="26"/>
      <c r="C69" s="102"/>
      <c r="D69" s="102"/>
      <c r="E69" s="102"/>
      <c r="F69" s="264" t="s">
        <v>96</v>
      </c>
      <c r="G69" s="264"/>
      <c r="H69" s="264"/>
      <c r="I69" s="12">
        <f>K50</f>
        <v>0</v>
      </c>
      <c r="J69" s="8"/>
      <c r="K69" s="8"/>
      <c r="L69" s="8"/>
      <c r="R69" s="264" t="s">
        <v>97</v>
      </c>
      <c r="S69" s="264"/>
      <c r="T69" s="264"/>
      <c r="U69" s="12">
        <f>W61</f>
        <v>7235.25</v>
      </c>
      <c r="Z69" s="8"/>
    </row>
    <row r="70" spans="1:26" ht="15.75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R70" s="263" t="s">
        <v>98</v>
      </c>
      <c r="S70" s="263"/>
      <c r="T70" s="263"/>
      <c r="U70" s="40">
        <f>Y61</f>
        <v>42.213350000000013</v>
      </c>
      <c r="V70" s="8"/>
      <c r="W70" s="8"/>
      <c r="X70" s="8"/>
      <c r="Y70" s="8"/>
      <c r="Z70" s="8"/>
    </row>
    <row r="71" spans="1:26" ht="15.75" x14ac:dyDescent="0.25">
      <c r="B71" s="11" t="s">
        <v>81</v>
      </c>
      <c r="C71" s="265"/>
      <c r="D71" s="265"/>
      <c r="E71" s="265"/>
      <c r="F71" s="265"/>
      <c r="G71" s="265"/>
      <c r="H71" s="8"/>
      <c r="I71" s="8"/>
      <c r="N71" s="8"/>
      <c r="O71" s="8"/>
      <c r="P71" s="8"/>
      <c r="Q71" s="8"/>
      <c r="R71" s="263" t="s">
        <v>99</v>
      </c>
      <c r="S71" s="263"/>
      <c r="T71" s="263"/>
      <c r="U71" s="40">
        <f>I69+U69</f>
        <v>7235.25</v>
      </c>
      <c r="V71" s="8"/>
      <c r="W71" s="8"/>
      <c r="X71" s="8"/>
      <c r="Y71" s="8"/>
      <c r="Z71" s="8"/>
    </row>
    <row r="72" spans="1:26" ht="15.75" x14ac:dyDescent="0.25">
      <c r="M72" s="8"/>
      <c r="N72" s="8"/>
      <c r="O72" s="8"/>
      <c r="P72" s="8"/>
      <c r="Q72" s="8"/>
      <c r="R72" s="8"/>
      <c r="S72" s="8"/>
      <c r="T72" s="8"/>
      <c r="U72" s="8"/>
    </row>
    <row r="73" spans="1:26" ht="15.75" x14ac:dyDescent="0.25">
      <c r="M73" s="8"/>
      <c r="N73" s="11" t="s">
        <v>82</v>
      </c>
      <c r="O73" s="265"/>
      <c r="P73" s="265"/>
      <c r="Q73" s="265"/>
      <c r="R73" s="265"/>
      <c r="S73" s="265"/>
      <c r="T73" s="8"/>
      <c r="U73" s="8"/>
    </row>
  </sheetData>
  <mergeCells count="44">
    <mergeCell ref="A39:G39"/>
    <mergeCell ref="A40:G40"/>
    <mergeCell ref="T5:U5"/>
    <mergeCell ref="A1:U1"/>
    <mergeCell ref="T2:U2"/>
    <mergeCell ref="A3:C3"/>
    <mergeCell ref="T3:U3"/>
    <mergeCell ref="T4:U4"/>
    <mergeCell ref="R63:T63"/>
    <mergeCell ref="A44:G44"/>
    <mergeCell ref="A6:I6"/>
    <mergeCell ref="M6:U6"/>
    <mergeCell ref="A12:G12"/>
    <mergeCell ref="A17:G17"/>
    <mergeCell ref="A18:G18"/>
    <mergeCell ref="A24:G24"/>
    <mergeCell ref="A30:G30"/>
    <mergeCell ref="A47:G47"/>
    <mergeCell ref="A48:G48"/>
    <mergeCell ref="M61:S61"/>
    <mergeCell ref="D61:E61"/>
    <mergeCell ref="F61:H61"/>
    <mergeCell ref="A31:G31"/>
    <mergeCell ref="A35:G35"/>
    <mergeCell ref="D62:E62"/>
    <mergeCell ref="F62:H62"/>
    <mergeCell ref="P64:Q64"/>
    <mergeCell ref="D63:E63"/>
    <mergeCell ref="F63:H63"/>
    <mergeCell ref="P63:Q63"/>
    <mergeCell ref="C71:G71"/>
    <mergeCell ref="O73:S73"/>
    <mergeCell ref="D67:E67"/>
    <mergeCell ref="R69:T69"/>
    <mergeCell ref="D64:E64"/>
    <mergeCell ref="F64:H64"/>
    <mergeCell ref="R70:T70"/>
    <mergeCell ref="F69:H69"/>
    <mergeCell ref="R71:T71"/>
    <mergeCell ref="D65:E65"/>
    <mergeCell ref="F65:H65"/>
    <mergeCell ref="P67:Q67"/>
    <mergeCell ref="R67:T67"/>
    <mergeCell ref="F66:H66"/>
  </mergeCells>
  <pageMargins left="0.16" right="0.11" top="0.11" bottom="0.16" header="0.11" footer="0.16"/>
  <pageSetup paperSize="9" scale="5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73"/>
  <sheetViews>
    <sheetView topLeftCell="G46" zoomScale="80" zoomScaleNormal="80" zoomScalePageLayoutView="80" workbookViewId="0">
      <selection activeCell="AB57" sqref="AB57"/>
    </sheetView>
  </sheetViews>
  <sheetFormatPr defaultColWidth="8.7109375" defaultRowHeight="15" x14ac:dyDescent="0.25"/>
  <cols>
    <col min="1" max="1" width="4.28515625" style="101" customWidth="1"/>
    <col min="2" max="2" width="39.28515625" style="101" customWidth="1"/>
    <col min="3" max="5" width="12.28515625" style="101" customWidth="1"/>
    <col min="6" max="7" width="12.28515625" style="102" customWidth="1"/>
    <col min="8" max="9" width="19.28515625" style="101" customWidth="1"/>
    <col min="10" max="11" width="12.140625" style="101" hidden="1" customWidth="1"/>
    <col min="12" max="12" width="2.28515625" style="101" customWidth="1"/>
    <col min="13" max="13" width="4.28515625" style="101" customWidth="1"/>
    <col min="14" max="14" width="39.28515625" style="101" customWidth="1"/>
    <col min="15" max="19" width="12.28515625" style="101" customWidth="1"/>
    <col min="20" max="21" width="19.28515625" style="101" customWidth="1"/>
    <col min="22" max="25" width="8.7109375" style="101" hidden="1" customWidth="1"/>
    <col min="26" max="16384" width="8.7109375" style="101"/>
  </cols>
  <sheetData>
    <row r="1" spans="1:29" ht="21" x14ac:dyDescent="0.25">
      <c r="A1" s="289" t="s">
        <v>75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9" s="93" customFormat="1" ht="16.5" customHeight="1" x14ac:dyDescent="0.25">
      <c r="A2" s="25"/>
      <c r="B2" s="25"/>
      <c r="C2" s="22"/>
      <c r="D2" s="22"/>
      <c r="E2" s="22"/>
      <c r="F2" s="22"/>
      <c r="G2" s="22"/>
      <c r="S2" s="3" t="s">
        <v>66</v>
      </c>
      <c r="T2" s="291" t="s">
        <v>221</v>
      </c>
      <c r="U2" s="291"/>
    </row>
    <row r="3" spans="1:29" s="93" customFormat="1" ht="16.5" customHeight="1" x14ac:dyDescent="0.25">
      <c r="A3" s="290" t="s">
        <v>101</v>
      </c>
      <c r="B3" s="290"/>
      <c r="C3" s="290"/>
      <c r="D3" s="44"/>
      <c r="E3" s="44"/>
      <c r="F3" s="44"/>
      <c r="G3" s="22"/>
      <c r="S3" s="3" t="s">
        <v>84</v>
      </c>
      <c r="T3" s="291" t="s">
        <v>217</v>
      </c>
      <c r="U3" s="291"/>
    </row>
    <row r="4" spans="1:29" s="93" customFormat="1" ht="16.5" customHeight="1" x14ac:dyDescent="0.25">
      <c r="A4" s="23"/>
      <c r="B4" s="23"/>
      <c r="C4" s="24"/>
      <c r="D4" s="24"/>
      <c r="E4" s="24"/>
      <c r="F4" s="24"/>
      <c r="G4" s="22"/>
      <c r="S4" s="3" t="s">
        <v>85</v>
      </c>
      <c r="T4" s="291" t="s">
        <v>216</v>
      </c>
      <c r="U4" s="291"/>
    </row>
    <row r="5" spans="1:29" s="93" customFormat="1" ht="16.5" customHeight="1" x14ac:dyDescent="0.25">
      <c r="A5" s="23"/>
      <c r="B5" s="23"/>
      <c r="C5" s="24"/>
      <c r="D5" s="24"/>
      <c r="E5" s="24"/>
      <c r="F5" s="24"/>
      <c r="G5" s="22"/>
      <c r="N5" s="93" t="s">
        <v>207</v>
      </c>
      <c r="S5" s="3" t="s">
        <v>89</v>
      </c>
      <c r="T5" s="291" t="s">
        <v>196</v>
      </c>
      <c r="U5" s="291"/>
    </row>
    <row r="6" spans="1:29" s="2" customFormat="1" ht="16.5" customHeight="1" x14ac:dyDescent="0.3">
      <c r="A6" s="279" t="s">
        <v>76</v>
      </c>
      <c r="B6" s="279"/>
      <c r="C6" s="279"/>
      <c r="D6" s="279"/>
      <c r="E6" s="279"/>
      <c r="F6" s="279"/>
      <c r="G6" s="279"/>
      <c r="H6" s="279"/>
      <c r="I6" s="279"/>
      <c r="J6" s="68"/>
      <c r="K6" s="68"/>
      <c r="M6" s="279" t="s">
        <v>72</v>
      </c>
      <c r="N6" s="279"/>
      <c r="O6" s="279"/>
      <c r="P6" s="279"/>
      <c r="Q6" s="279"/>
      <c r="R6" s="279"/>
      <c r="S6" s="279"/>
      <c r="T6" s="279"/>
      <c r="U6" s="279"/>
    </row>
    <row r="7" spans="1:29" ht="30" x14ac:dyDescent="0.25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5" t="s">
        <v>67</v>
      </c>
      <c r="G7" s="15" t="s">
        <v>68</v>
      </c>
      <c r="H7" s="14" t="s">
        <v>102</v>
      </c>
      <c r="I7" s="15" t="s">
        <v>64</v>
      </c>
      <c r="J7" s="31" t="s">
        <v>92</v>
      </c>
      <c r="K7" s="31" t="s">
        <v>93</v>
      </c>
      <c r="M7" s="13" t="s">
        <v>0</v>
      </c>
      <c r="N7" s="14" t="s">
        <v>1</v>
      </c>
      <c r="O7" s="14" t="s">
        <v>2</v>
      </c>
      <c r="P7" s="14" t="s">
        <v>3</v>
      </c>
      <c r="Q7" s="14" t="s">
        <v>4</v>
      </c>
      <c r="R7" s="15" t="s">
        <v>67</v>
      </c>
      <c r="S7" s="15" t="s">
        <v>68</v>
      </c>
      <c r="T7" s="14" t="s">
        <v>102</v>
      </c>
      <c r="U7" s="15" t="s">
        <v>64</v>
      </c>
      <c r="V7" s="31" t="s">
        <v>92</v>
      </c>
      <c r="W7" s="31" t="s">
        <v>93</v>
      </c>
      <c r="X7" s="31" t="s">
        <v>94</v>
      </c>
      <c r="Y7" s="31" t="s">
        <v>95</v>
      </c>
    </row>
    <row r="8" spans="1:29" ht="16.5" customHeight="1" x14ac:dyDescent="0.25">
      <c r="A8" s="16">
        <v>1</v>
      </c>
      <c r="B8" s="17" t="s">
        <v>5</v>
      </c>
      <c r="C8" s="16" t="s">
        <v>6</v>
      </c>
      <c r="D8" s="16" t="s">
        <v>7</v>
      </c>
      <c r="E8" s="108">
        <v>20</v>
      </c>
      <c r="F8" s="107">
        <v>0.2</v>
      </c>
      <c r="G8" s="107">
        <f>E8*F8</f>
        <v>4</v>
      </c>
      <c r="H8" s="92"/>
      <c r="I8" s="18">
        <f>G8*H8</f>
        <v>0</v>
      </c>
      <c r="J8" s="37">
        <v>11.4</v>
      </c>
      <c r="K8" s="32">
        <f>H8*J8</f>
        <v>0</v>
      </c>
      <c r="M8" s="16">
        <v>26</v>
      </c>
      <c r="N8" s="17" t="s">
        <v>23</v>
      </c>
      <c r="O8" s="16" t="s">
        <v>24</v>
      </c>
      <c r="P8" s="16" t="s">
        <v>25</v>
      </c>
      <c r="Q8" s="108">
        <v>30</v>
      </c>
      <c r="R8" s="109">
        <v>0.17130000000000001</v>
      </c>
      <c r="S8" s="107">
        <f>Q8*R8</f>
        <v>5.1390000000000002</v>
      </c>
      <c r="T8" s="92">
        <v>30</v>
      </c>
      <c r="U8" s="18">
        <f t="shared" ref="U8:U60" si="0">S8*T8</f>
        <v>154.17000000000002</v>
      </c>
      <c r="V8" s="37">
        <v>3.3</v>
      </c>
      <c r="W8" s="32">
        <f t="shared" ref="W8:W60" si="1">T8*V8</f>
        <v>99</v>
      </c>
      <c r="X8" s="55">
        <v>2.103E-2</v>
      </c>
      <c r="Y8" s="32">
        <f t="shared" ref="Y8:Y60" si="2">X8*T8</f>
        <v>0.63090000000000002</v>
      </c>
      <c r="AC8" s="103"/>
    </row>
    <row r="9" spans="1:29" ht="16.5" customHeight="1" x14ac:dyDescent="0.25">
      <c r="A9" s="16">
        <v>2</v>
      </c>
      <c r="B9" s="17" t="s">
        <v>8</v>
      </c>
      <c r="C9" s="16" t="s">
        <v>9</v>
      </c>
      <c r="D9" s="16" t="s">
        <v>7</v>
      </c>
      <c r="E9" s="108">
        <v>20</v>
      </c>
      <c r="F9" s="107">
        <v>0.2</v>
      </c>
      <c r="G9" s="107">
        <f>E9*F9</f>
        <v>4</v>
      </c>
      <c r="H9" s="92"/>
      <c r="I9" s="18">
        <f>G9*H9</f>
        <v>0</v>
      </c>
      <c r="J9" s="37">
        <v>11.4</v>
      </c>
      <c r="K9" s="32">
        <f>H9*J9</f>
        <v>0</v>
      </c>
      <c r="M9" s="16">
        <v>27</v>
      </c>
      <c r="N9" s="17" t="s">
        <v>26</v>
      </c>
      <c r="O9" s="16" t="s">
        <v>27</v>
      </c>
      <c r="P9" s="16" t="s">
        <v>25</v>
      </c>
      <c r="Q9" s="108">
        <v>30</v>
      </c>
      <c r="R9" s="109">
        <v>0.17130000000000001</v>
      </c>
      <c r="S9" s="107">
        <f>Q9*R9</f>
        <v>5.1390000000000002</v>
      </c>
      <c r="T9" s="92">
        <v>300</v>
      </c>
      <c r="U9" s="18">
        <f t="shared" si="0"/>
        <v>1541.7</v>
      </c>
      <c r="V9" s="37">
        <v>3.3</v>
      </c>
      <c r="W9" s="32">
        <f t="shared" si="1"/>
        <v>990</v>
      </c>
      <c r="X9" s="55">
        <v>2.103E-2</v>
      </c>
      <c r="Y9" s="32">
        <f t="shared" si="2"/>
        <v>6.3090000000000002</v>
      </c>
      <c r="AC9" s="103"/>
    </row>
    <row r="10" spans="1:29" ht="16.5" customHeight="1" x14ac:dyDescent="0.25">
      <c r="A10" s="16">
        <v>3</v>
      </c>
      <c r="B10" s="17" t="s">
        <v>10</v>
      </c>
      <c r="C10" s="16" t="s">
        <v>11</v>
      </c>
      <c r="D10" s="16" t="s">
        <v>7</v>
      </c>
      <c r="E10" s="108">
        <v>20</v>
      </c>
      <c r="F10" s="107">
        <v>0.2</v>
      </c>
      <c r="G10" s="107">
        <f>E10*F10</f>
        <v>4</v>
      </c>
      <c r="H10" s="92"/>
      <c r="I10" s="18">
        <f>G10*H10</f>
        <v>0</v>
      </c>
      <c r="J10" s="37">
        <v>11.4</v>
      </c>
      <c r="K10" s="32">
        <f>H10*J10</f>
        <v>0</v>
      </c>
      <c r="M10" s="16">
        <v>28</v>
      </c>
      <c r="N10" s="17" t="s">
        <v>28</v>
      </c>
      <c r="O10" s="16" t="s">
        <v>29</v>
      </c>
      <c r="P10" s="16" t="s">
        <v>25</v>
      </c>
      <c r="Q10" s="108">
        <v>30</v>
      </c>
      <c r="R10" s="109">
        <v>0.17130000000000001</v>
      </c>
      <c r="S10" s="107">
        <f>Q10*R10</f>
        <v>5.1390000000000002</v>
      </c>
      <c r="T10" s="92"/>
      <c r="U10" s="18">
        <f t="shared" si="0"/>
        <v>0</v>
      </c>
      <c r="V10" s="37">
        <v>3.3</v>
      </c>
      <c r="W10" s="32">
        <f t="shared" si="1"/>
        <v>0</v>
      </c>
      <c r="X10" s="55">
        <v>2.103E-2</v>
      </c>
      <c r="Y10" s="32">
        <f t="shared" si="2"/>
        <v>0</v>
      </c>
      <c r="AC10" s="103"/>
    </row>
    <row r="11" spans="1:29" ht="16.5" customHeight="1" x14ac:dyDescent="0.25">
      <c r="A11" s="16">
        <v>4</v>
      </c>
      <c r="B11" s="17" t="s">
        <v>12</v>
      </c>
      <c r="C11" s="16" t="s">
        <v>13</v>
      </c>
      <c r="D11" s="16" t="s">
        <v>7</v>
      </c>
      <c r="E11" s="108">
        <v>20</v>
      </c>
      <c r="F11" s="107">
        <v>0.2</v>
      </c>
      <c r="G11" s="107">
        <f>E11*F11</f>
        <v>4</v>
      </c>
      <c r="H11" s="92"/>
      <c r="I11" s="18">
        <f>G11*H11</f>
        <v>0</v>
      </c>
      <c r="J11" s="37">
        <v>11.4</v>
      </c>
      <c r="K11" s="32">
        <f>H11*J11</f>
        <v>0</v>
      </c>
      <c r="M11" s="16">
        <v>29</v>
      </c>
      <c r="N11" s="17" t="s">
        <v>30</v>
      </c>
      <c r="O11" s="16" t="s">
        <v>31</v>
      </c>
      <c r="P11" s="16" t="s">
        <v>25</v>
      </c>
      <c r="Q11" s="108">
        <v>30</v>
      </c>
      <c r="R11" s="109">
        <v>0.17130000000000001</v>
      </c>
      <c r="S11" s="107">
        <f>Q11*R11</f>
        <v>5.1390000000000002</v>
      </c>
      <c r="T11" s="92"/>
      <c r="U11" s="18">
        <f t="shared" si="0"/>
        <v>0</v>
      </c>
      <c r="V11" s="37">
        <v>3.3</v>
      </c>
      <c r="W11" s="32">
        <f t="shared" si="1"/>
        <v>0</v>
      </c>
      <c r="X11" s="55">
        <v>2.103E-2</v>
      </c>
      <c r="Y11" s="32">
        <f t="shared" si="2"/>
        <v>0</v>
      </c>
      <c r="AC11" s="103"/>
    </row>
    <row r="12" spans="1:29" ht="16.5" customHeight="1" x14ac:dyDescent="0.25">
      <c r="A12" s="270" t="s">
        <v>69</v>
      </c>
      <c r="B12" s="271"/>
      <c r="C12" s="271"/>
      <c r="D12" s="271"/>
      <c r="E12" s="271"/>
      <c r="F12" s="271"/>
      <c r="G12" s="272"/>
      <c r="H12" s="20">
        <f>SUM(H8:H11)</f>
        <v>0</v>
      </c>
      <c r="I12" s="19">
        <f>SUM(I8:I11)</f>
        <v>0</v>
      </c>
      <c r="J12" s="33"/>
      <c r="K12" s="38">
        <f>SUM(K8:K11)</f>
        <v>0</v>
      </c>
      <c r="M12" s="16">
        <v>30</v>
      </c>
      <c r="N12" s="17" t="s">
        <v>79</v>
      </c>
      <c r="O12" s="16" t="s">
        <v>32</v>
      </c>
      <c r="P12" s="16" t="s">
        <v>25</v>
      </c>
      <c r="Q12" s="108">
        <v>27</v>
      </c>
      <c r="R12" s="105">
        <v>0.15190000000000001</v>
      </c>
      <c r="S12" s="107">
        <v>4.0999999999999996</v>
      </c>
      <c r="T12" s="92">
        <v>50</v>
      </c>
      <c r="U12" s="18">
        <f t="shared" si="0"/>
        <v>204.99999999999997</v>
      </c>
      <c r="V12" s="37">
        <v>3</v>
      </c>
      <c r="W12" s="32">
        <f t="shared" si="1"/>
        <v>150</v>
      </c>
      <c r="X12" s="55">
        <v>1.9519999999999999E-2</v>
      </c>
      <c r="Y12" s="32">
        <f t="shared" si="2"/>
        <v>0.97599999999999998</v>
      </c>
      <c r="AC12" s="103"/>
    </row>
    <row r="13" spans="1:29" ht="16.5" customHeight="1" x14ac:dyDescent="0.25">
      <c r="A13" s="16">
        <v>5</v>
      </c>
      <c r="B13" s="17" t="s">
        <v>5</v>
      </c>
      <c r="C13" s="16" t="s">
        <v>14</v>
      </c>
      <c r="D13" s="16" t="s">
        <v>15</v>
      </c>
      <c r="E13" s="108">
        <v>9</v>
      </c>
      <c r="F13" s="107">
        <v>0.4</v>
      </c>
      <c r="G13" s="107">
        <f>E13*F13</f>
        <v>3.6</v>
      </c>
      <c r="H13" s="88"/>
      <c r="I13" s="18">
        <f>G13*H13</f>
        <v>0</v>
      </c>
      <c r="J13" s="37">
        <v>12.4</v>
      </c>
      <c r="K13" s="32">
        <f>H13*J13</f>
        <v>0</v>
      </c>
      <c r="M13" s="16">
        <v>31</v>
      </c>
      <c r="N13" s="21" t="s">
        <v>23</v>
      </c>
      <c r="O13" s="16" t="s">
        <v>33</v>
      </c>
      <c r="P13" s="16" t="s">
        <v>34</v>
      </c>
      <c r="Q13" s="108">
        <v>30</v>
      </c>
      <c r="R13" s="109">
        <v>0.1</v>
      </c>
      <c r="S13" s="107">
        <f t="shared" ref="S13:S54" si="3">Q13*R13</f>
        <v>3</v>
      </c>
      <c r="T13" s="92"/>
      <c r="U13" s="18">
        <f t="shared" si="0"/>
        <v>0</v>
      </c>
      <c r="V13" s="37">
        <v>2.85</v>
      </c>
      <c r="W13" s="32">
        <f t="shared" si="1"/>
        <v>0</v>
      </c>
      <c r="X13" s="55">
        <v>1.473E-2</v>
      </c>
      <c r="Y13" s="32">
        <f t="shared" si="2"/>
        <v>0</v>
      </c>
      <c r="AC13" s="103"/>
    </row>
    <row r="14" spans="1:29" ht="16.5" customHeight="1" x14ac:dyDescent="0.25">
      <c r="A14" s="16">
        <v>6</v>
      </c>
      <c r="B14" s="17" t="s">
        <v>8</v>
      </c>
      <c r="C14" s="16" t="s">
        <v>16</v>
      </c>
      <c r="D14" s="16" t="s">
        <v>15</v>
      </c>
      <c r="E14" s="108">
        <v>9</v>
      </c>
      <c r="F14" s="107">
        <v>0.4</v>
      </c>
      <c r="G14" s="107">
        <f>E14*F14</f>
        <v>3.6</v>
      </c>
      <c r="H14" s="92"/>
      <c r="I14" s="18">
        <f>G14*H14</f>
        <v>0</v>
      </c>
      <c r="J14" s="37">
        <v>12.4</v>
      </c>
      <c r="K14" s="32">
        <f>H14*J14</f>
        <v>0</v>
      </c>
      <c r="M14" s="16">
        <v>32</v>
      </c>
      <c r="N14" s="21" t="s">
        <v>26</v>
      </c>
      <c r="O14" s="16" t="s">
        <v>35</v>
      </c>
      <c r="P14" s="16" t="s">
        <v>34</v>
      </c>
      <c r="Q14" s="108">
        <v>30</v>
      </c>
      <c r="R14" s="109">
        <v>0.1</v>
      </c>
      <c r="S14" s="107">
        <f t="shared" si="3"/>
        <v>3</v>
      </c>
      <c r="T14" s="92">
        <v>500</v>
      </c>
      <c r="U14" s="18">
        <f t="shared" si="0"/>
        <v>1500</v>
      </c>
      <c r="V14" s="37">
        <v>2.85</v>
      </c>
      <c r="W14" s="32">
        <f t="shared" si="1"/>
        <v>1425</v>
      </c>
      <c r="X14" s="55">
        <v>1.473E-2</v>
      </c>
      <c r="Y14" s="32">
        <f t="shared" si="2"/>
        <v>7.3650000000000002</v>
      </c>
      <c r="AC14" s="103"/>
    </row>
    <row r="15" spans="1:29" ht="16.5" customHeight="1" x14ac:dyDescent="0.25">
      <c r="A15" s="16">
        <v>7</v>
      </c>
      <c r="B15" s="17" t="s">
        <v>10</v>
      </c>
      <c r="C15" s="16" t="s">
        <v>17</v>
      </c>
      <c r="D15" s="16" t="s">
        <v>15</v>
      </c>
      <c r="E15" s="108">
        <v>9</v>
      </c>
      <c r="F15" s="107">
        <v>0.4</v>
      </c>
      <c r="G15" s="107">
        <f>E15*F15</f>
        <v>3.6</v>
      </c>
      <c r="H15" s="88"/>
      <c r="I15" s="18">
        <f>G15*H15</f>
        <v>0</v>
      </c>
      <c r="J15" s="37">
        <v>12.4</v>
      </c>
      <c r="K15" s="32">
        <f>H15*J15</f>
        <v>0</v>
      </c>
      <c r="M15" s="16">
        <v>33</v>
      </c>
      <c r="N15" s="17" t="s">
        <v>30</v>
      </c>
      <c r="O15" s="16" t="s">
        <v>103</v>
      </c>
      <c r="P15" s="16" t="s">
        <v>36</v>
      </c>
      <c r="Q15" s="108">
        <v>30</v>
      </c>
      <c r="R15" s="109">
        <v>0.1</v>
      </c>
      <c r="S15" s="107">
        <f t="shared" si="3"/>
        <v>3</v>
      </c>
      <c r="T15" s="92"/>
      <c r="U15" s="18">
        <f t="shared" si="0"/>
        <v>0</v>
      </c>
      <c r="V15" s="37">
        <v>2.4</v>
      </c>
      <c r="W15" s="32">
        <f t="shared" si="1"/>
        <v>0</v>
      </c>
      <c r="X15" s="55">
        <v>1.304E-2</v>
      </c>
      <c r="Y15" s="32">
        <f t="shared" si="2"/>
        <v>0</v>
      </c>
      <c r="AC15" s="103"/>
    </row>
    <row r="16" spans="1:29" ht="16.5" customHeight="1" x14ac:dyDescent="0.25">
      <c r="A16" s="16">
        <v>8</v>
      </c>
      <c r="B16" s="17" t="s">
        <v>12</v>
      </c>
      <c r="C16" s="16" t="s">
        <v>18</v>
      </c>
      <c r="D16" s="16" t="s">
        <v>15</v>
      </c>
      <c r="E16" s="108">
        <v>9</v>
      </c>
      <c r="F16" s="107">
        <v>0.4</v>
      </c>
      <c r="G16" s="107">
        <f>E16*F16</f>
        <v>3.6</v>
      </c>
      <c r="H16" s="88"/>
      <c r="I16" s="18">
        <f>G16*H16</f>
        <v>0</v>
      </c>
      <c r="J16" s="37">
        <v>12.4</v>
      </c>
      <c r="K16" s="32">
        <f>H16*J16</f>
        <v>0</v>
      </c>
      <c r="M16" s="16">
        <v>34</v>
      </c>
      <c r="N16" s="17" t="s">
        <v>37</v>
      </c>
      <c r="O16" s="16" t="s">
        <v>38</v>
      </c>
      <c r="P16" s="16" t="s">
        <v>36</v>
      </c>
      <c r="Q16" s="108">
        <v>30</v>
      </c>
      <c r="R16" s="109">
        <v>0.1</v>
      </c>
      <c r="S16" s="107">
        <f t="shared" si="3"/>
        <v>3</v>
      </c>
      <c r="T16" s="92"/>
      <c r="U16" s="18">
        <f t="shared" si="0"/>
        <v>0</v>
      </c>
      <c r="V16" s="37">
        <v>2.4</v>
      </c>
      <c r="W16" s="32">
        <f t="shared" si="1"/>
        <v>0</v>
      </c>
      <c r="X16" s="55">
        <v>1.304E-2</v>
      </c>
      <c r="Y16" s="32">
        <f t="shared" si="2"/>
        <v>0</v>
      </c>
      <c r="AC16" s="103"/>
    </row>
    <row r="17" spans="1:29" ht="16.5" customHeight="1" x14ac:dyDescent="0.25">
      <c r="A17" s="270" t="s">
        <v>100</v>
      </c>
      <c r="B17" s="271"/>
      <c r="C17" s="271"/>
      <c r="D17" s="271"/>
      <c r="E17" s="271"/>
      <c r="F17" s="271"/>
      <c r="G17" s="272"/>
      <c r="H17" s="20">
        <f>SUM(H13:H16)</f>
        <v>0</v>
      </c>
      <c r="I17" s="19">
        <f>SUM(I13:I16)</f>
        <v>0</v>
      </c>
      <c r="J17" s="33"/>
      <c r="K17" s="38">
        <f>SUM(K13:K16)</f>
        <v>0</v>
      </c>
      <c r="M17" s="16">
        <v>35</v>
      </c>
      <c r="N17" s="17" t="s">
        <v>39</v>
      </c>
      <c r="O17" s="16" t="s">
        <v>40</v>
      </c>
      <c r="P17" s="16" t="s">
        <v>36</v>
      </c>
      <c r="Q17" s="108">
        <v>40</v>
      </c>
      <c r="R17" s="109">
        <v>8.5800000000000001E-2</v>
      </c>
      <c r="S17" s="107">
        <f t="shared" si="3"/>
        <v>3.4319999999999999</v>
      </c>
      <c r="T17" s="92"/>
      <c r="U17" s="18">
        <f t="shared" si="0"/>
        <v>0</v>
      </c>
      <c r="V17" s="37">
        <v>3.1</v>
      </c>
      <c r="W17" s="32">
        <f t="shared" si="1"/>
        <v>0</v>
      </c>
      <c r="X17" s="55">
        <v>1.8149999999999999E-2</v>
      </c>
      <c r="Y17" s="32">
        <f t="shared" si="2"/>
        <v>0</v>
      </c>
      <c r="AC17" s="103"/>
    </row>
    <row r="18" spans="1:29" ht="16.5" customHeight="1" x14ac:dyDescent="0.25">
      <c r="A18" s="280" t="s">
        <v>70</v>
      </c>
      <c r="B18" s="281"/>
      <c r="C18" s="281"/>
      <c r="D18" s="281"/>
      <c r="E18" s="281"/>
      <c r="F18" s="281"/>
      <c r="G18" s="282"/>
      <c r="H18" s="6">
        <f>H12+H17</f>
        <v>0</v>
      </c>
      <c r="I18" s="7">
        <f>I12+I17</f>
        <v>0</v>
      </c>
      <c r="J18" s="34"/>
      <c r="K18" s="39">
        <f>K12+K17</f>
        <v>0</v>
      </c>
      <c r="M18" s="16">
        <v>36</v>
      </c>
      <c r="N18" s="17" t="s">
        <v>41</v>
      </c>
      <c r="O18" s="16" t="s">
        <v>42</v>
      </c>
      <c r="P18" s="16" t="s">
        <v>36</v>
      </c>
      <c r="Q18" s="108">
        <v>40</v>
      </c>
      <c r="R18" s="109">
        <v>8.5800000000000001E-2</v>
      </c>
      <c r="S18" s="107">
        <f t="shared" si="3"/>
        <v>3.4319999999999999</v>
      </c>
      <c r="T18" s="92"/>
      <c r="U18" s="18">
        <f t="shared" si="0"/>
        <v>0</v>
      </c>
      <c r="V18" s="37">
        <v>3.1</v>
      </c>
      <c r="W18" s="32">
        <f t="shared" si="1"/>
        <v>0</v>
      </c>
      <c r="X18" s="55">
        <v>1.8149999999999999E-2</v>
      </c>
      <c r="Y18" s="32">
        <f t="shared" si="2"/>
        <v>0</v>
      </c>
      <c r="AC18" s="103"/>
    </row>
    <row r="19" spans="1:29" ht="16.5" customHeight="1" x14ac:dyDescent="0.25">
      <c r="A19" s="16">
        <v>9</v>
      </c>
      <c r="B19" s="17" t="s">
        <v>188</v>
      </c>
      <c r="C19" s="16" t="s">
        <v>104</v>
      </c>
      <c r="D19" s="16" t="s">
        <v>7</v>
      </c>
      <c r="E19" s="108">
        <v>12</v>
      </c>
      <c r="F19" s="111">
        <v>0.19</v>
      </c>
      <c r="G19" s="107">
        <f>E19*F19</f>
        <v>2.2800000000000002</v>
      </c>
      <c r="H19" s="110"/>
      <c r="I19" s="18">
        <f>G19*H19</f>
        <v>0</v>
      </c>
      <c r="J19" s="37">
        <v>10.93</v>
      </c>
      <c r="K19" s="32">
        <f>H19*J19</f>
        <v>0</v>
      </c>
      <c r="M19" s="16">
        <v>37</v>
      </c>
      <c r="N19" s="17" t="s">
        <v>43</v>
      </c>
      <c r="O19" s="16" t="s">
        <v>44</v>
      </c>
      <c r="P19" s="16" t="s">
        <v>45</v>
      </c>
      <c r="Q19" s="108">
        <v>40</v>
      </c>
      <c r="R19" s="109">
        <v>8.5800000000000001E-2</v>
      </c>
      <c r="S19" s="107">
        <f t="shared" si="3"/>
        <v>3.4319999999999999</v>
      </c>
      <c r="T19" s="92"/>
      <c r="U19" s="18">
        <f t="shared" si="0"/>
        <v>0</v>
      </c>
      <c r="V19" s="37">
        <v>2.9</v>
      </c>
      <c r="W19" s="32">
        <f t="shared" si="1"/>
        <v>0</v>
      </c>
      <c r="X19" s="55">
        <v>1.8149999999999999E-2</v>
      </c>
      <c r="Y19" s="32">
        <f t="shared" si="2"/>
        <v>0</v>
      </c>
      <c r="AC19" s="103"/>
    </row>
    <row r="20" spans="1:29" ht="16.5" customHeight="1" x14ac:dyDescent="0.25">
      <c r="A20" s="16">
        <v>10</v>
      </c>
      <c r="B20" s="17" t="s">
        <v>189</v>
      </c>
      <c r="C20" s="16" t="s">
        <v>105</v>
      </c>
      <c r="D20" s="16" t="s">
        <v>7</v>
      </c>
      <c r="E20" s="108">
        <v>20</v>
      </c>
      <c r="F20" s="111">
        <v>0.19</v>
      </c>
      <c r="G20" s="107">
        <f>E20*F20</f>
        <v>3.8</v>
      </c>
      <c r="H20" s="110"/>
      <c r="I20" s="18">
        <f>G20*H20</f>
        <v>0</v>
      </c>
      <c r="J20" s="37">
        <v>10.93</v>
      </c>
      <c r="K20" s="32">
        <f>H20*J20</f>
        <v>0</v>
      </c>
      <c r="M20" s="16">
        <v>38</v>
      </c>
      <c r="N20" s="17" t="s">
        <v>46</v>
      </c>
      <c r="O20" s="16" t="s">
        <v>47</v>
      </c>
      <c r="P20" s="16" t="s">
        <v>45</v>
      </c>
      <c r="Q20" s="108">
        <v>40</v>
      </c>
      <c r="R20" s="109">
        <v>8.5800000000000001E-2</v>
      </c>
      <c r="S20" s="107">
        <f t="shared" si="3"/>
        <v>3.4319999999999999</v>
      </c>
      <c r="T20" s="92"/>
      <c r="U20" s="18">
        <f t="shared" si="0"/>
        <v>0</v>
      </c>
      <c r="V20" s="37">
        <v>2.9</v>
      </c>
      <c r="W20" s="32">
        <f t="shared" si="1"/>
        <v>0</v>
      </c>
      <c r="X20" s="55">
        <v>1.8149999999999999E-2</v>
      </c>
      <c r="Y20" s="32">
        <f t="shared" si="2"/>
        <v>0</v>
      </c>
      <c r="AC20" s="103"/>
    </row>
    <row r="21" spans="1:29" ht="16.5" customHeight="1" x14ac:dyDescent="0.25">
      <c r="A21" s="16">
        <v>11</v>
      </c>
      <c r="B21" s="17" t="s">
        <v>106</v>
      </c>
      <c r="C21" s="16" t="s">
        <v>107</v>
      </c>
      <c r="D21" s="16" t="s">
        <v>7</v>
      </c>
      <c r="E21" s="108">
        <v>20</v>
      </c>
      <c r="F21" s="111">
        <v>0.19</v>
      </c>
      <c r="G21" s="107">
        <f>E21*F21</f>
        <v>3.8</v>
      </c>
      <c r="H21" s="110"/>
      <c r="I21" s="18">
        <f>G21*H21</f>
        <v>0</v>
      </c>
      <c r="J21" s="37">
        <v>10.93</v>
      </c>
      <c r="K21" s="32">
        <f>H21*J21</f>
        <v>0</v>
      </c>
      <c r="M21" s="16">
        <v>39</v>
      </c>
      <c r="N21" s="17" t="s">
        <v>48</v>
      </c>
      <c r="O21" s="16" t="s">
        <v>49</v>
      </c>
      <c r="P21" s="16" t="s">
        <v>25</v>
      </c>
      <c r="Q21" s="108">
        <v>18</v>
      </c>
      <c r="R21" s="109">
        <v>0.25719999999999998</v>
      </c>
      <c r="S21" s="107">
        <f t="shared" si="3"/>
        <v>4.6295999999999999</v>
      </c>
      <c r="T21" s="92">
        <v>30</v>
      </c>
      <c r="U21" s="18">
        <f t="shared" si="0"/>
        <v>138.88800000000001</v>
      </c>
      <c r="V21" s="37">
        <v>2.9</v>
      </c>
      <c r="W21" s="32">
        <f t="shared" si="1"/>
        <v>87</v>
      </c>
      <c r="X21" s="55">
        <v>2.7619999999999999E-2</v>
      </c>
      <c r="Y21" s="32">
        <f t="shared" si="2"/>
        <v>0.8286</v>
      </c>
      <c r="AC21" s="103"/>
    </row>
    <row r="22" spans="1:29" ht="16.5" customHeight="1" x14ac:dyDescent="0.25">
      <c r="A22" s="16">
        <v>12</v>
      </c>
      <c r="B22" s="17" t="s">
        <v>190</v>
      </c>
      <c r="C22" s="16" t="s">
        <v>191</v>
      </c>
      <c r="D22" s="16" t="s">
        <v>7</v>
      </c>
      <c r="E22" s="108">
        <v>20</v>
      </c>
      <c r="F22" s="111">
        <v>0.19</v>
      </c>
      <c r="G22" s="107">
        <f>E22*F22</f>
        <v>3.8</v>
      </c>
      <c r="H22" s="110"/>
      <c r="I22" s="18">
        <f>G22*H22</f>
        <v>0</v>
      </c>
      <c r="J22" s="37">
        <v>10.93</v>
      </c>
      <c r="K22" s="32">
        <f>H22*J22</f>
        <v>0</v>
      </c>
      <c r="M22" s="16">
        <v>40</v>
      </c>
      <c r="N22" s="17" t="s">
        <v>50</v>
      </c>
      <c r="O22" s="16" t="s">
        <v>51</v>
      </c>
      <c r="P22" s="16" t="s">
        <v>25</v>
      </c>
      <c r="Q22" s="108">
        <v>18</v>
      </c>
      <c r="R22" s="109">
        <v>0.25719999999999998</v>
      </c>
      <c r="S22" s="107">
        <f t="shared" si="3"/>
        <v>4.6295999999999999</v>
      </c>
      <c r="T22" s="92">
        <v>40</v>
      </c>
      <c r="U22" s="18">
        <f t="shared" si="0"/>
        <v>185.184</v>
      </c>
      <c r="V22" s="37">
        <v>2.9</v>
      </c>
      <c r="W22" s="32">
        <f t="shared" si="1"/>
        <v>116</v>
      </c>
      <c r="X22" s="55">
        <v>2.7619999999999999E-2</v>
      </c>
      <c r="Y22" s="32">
        <f t="shared" si="2"/>
        <v>1.1048</v>
      </c>
      <c r="AC22" s="103"/>
    </row>
    <row r="23" spans="1:29" ht="16.5" customHeight="1" x14ac:dyDescent="0.25">
      <c r="A23" s="16">
        <v>13</v>
      </c>
      <c r="B23" s="17" t="s">
        <v>192</v>
      </c>
      <c r="C23" s="16" t="s">
        <v>193</v>
      </c>
      <c r="D23" s="16" t="s">
        <v>7</v>
      </c>
      <c r="E23" s="108">
        <v>20</v>
      </c>
      <c r="F23" s="111">
        <v>0.19</v>
      </c>
      <c r="G23" s="107">
        <f>E23*F23</f>
        <v>3.8</v>
      </c>
      <c r="H23" s="110"/>
      <c r="I23" s="18">
        <f>G23*H23</f>
        <v>0</v>
      </c>
      <c r="J23" s="37">
        <v>10.93</v>
      </c>
      <c r="K23" s="32">
        <f>H23*J23</f>
        <v>0</v>
      </c>
      <c r="M23" s="16">
        <v>41</v>
      </c>
      <c r="N23" s="17" t="s">
        <v>153</v>
      </c>
      <c r="O23" s="16" t="s">
        <v>52</v>
      </c>
      <c r="P23" s="16" t="s">
        <v>25</v>
      </c>
      <c r="Q23" s="108">
        <v>18</v>
      </c>
      <c r="R23" s="109">
        <v>0.25719999999999998</v>
      </c>
      <c r="S23" s="107">
        <f t="shared" si="3"/>
        <v>4.6295999999999999</v>
      </c>
      <c r="T23" s="92">
        <v>60</v>
      </c>
      <c r="U23" s="18">
        <f t="shared" si="0"/>
        <v>277.77600000000001</v>
      </c>
      <c r="V23" s="37">
        <v>2.9</v>
      </c>
      <c r="W23" s="32">
        <f t="shared" si="1"/>
        <v>174</v>
      </c>
      <c r="X23" s="55">
        <v>2.7619999999999999E-2</v>
      </c>
      <c r="Y23" s="32">
        <f t="shared" si="2"/>
        <v>1.6572</v>
      </c>
      <c r="AC23" s="103"/>
    </row>
    <row r="24" spans="1:29" ht="16.5" customHeight="1" x14ac:dyDescent="0.25">
      <c r="A24" s="270" t="s">
        <v>69</v>
      </c>
      <c r="B24" s="271"/>
      <c r="C24" s="271"/>
      <c r="D24" s="271"/>
      <c r="E24" s="271"/>
      <c r="F24" s="271"/>
      <c r="G24" s="272"/>
      <c r="H24" s="20">
        <f>SUM(H19:H23)</f>
        <v>0</v>
      </c>
      <c r="I24" s="18">
        <f>SUM(I19:I23)</f>
        <v>0</v>
      </c>
      <c r="J24" s="33"/>
      <c r="K24" s="38">
        <f>SUM(K19:K23)</f>
        <v>0</v>
      </c>
      <c r="M24" s="16">
        <v>42</v>
      </c>
      <c r="N24" s="17" t="s">
        <v>134</v>
      </c>
      <c r="O24" s="16" t="s">
        <v>123</v>
      </c>
      <c r="P24" s="16" t="s">
        <v>124</v>
      </c>
      <c r="Q24" s="108">
        <v>12</v>
      </c>
      <c r="R24" s="109">
        <v>0.2858</v>
      </c>
      <c r="S24" s="107">
        <f t="shared" si="3"/>
        <v>3.4295999999999998</v>
      </c>
      <c r="T24" s="92">
        <v>60</v>
      </c>
      <c r="U24" s="18">
        <f t="shared" si="0"/>
        <v>205.77599999999998</v>
      </c>
      <c r="V24" s="37">
        <v>2.1</v>
      </c>
      <c r="W24" s="32">
        <f t="shared" si="1"/>
        <v>126</v>
      </c>
      <c r="X24" s="55">
        <v>2.3140000000000001E-2</v>
      </c>
      <c r="Y24" s="32">
        <f t="shared" si="2"/>
        <v>1.3884000000000001</v>
      </c>
      <c r="AC24" s="103"/>
    </row>
    <row r="25" spans="1:29" ht="16.5" customHeight="1" x14ac:dyDescent="0.25">
      <c r="A25" s="16">
        <v>14</v>
      </c>
      <c r="B25" s="17" t="s">
        <v>188</v>
      </c>
      <c r="C25" s="16" t="s">
        <v>108</v>
      </c>
      <c r="D25" s="16" t="s">
        <v>21</v>
      </c>
      <c r="E25" s="108">
        <v>12</v>
      </c>
      <c r="F25" s="111">
        <v>0.38</v>
      </c>
      <c r="G25" s="107">
        <f>E25*F25</f>
        <v>4.5600000000000005</v>
      </c>
      <c r="H25" s="110"/>
      <c r="I25" s="18">
        <f>G25*H25</f>
        <v>0</v>
      </c>
      <c r="J25" s="37">
        <v>12.95</v>
      </c>
      <c r="K25" s="32">
        <f>H25*J25</f>
        <v>0</v>
      </c>
      <c r="M25" s="16">
        <v>43</v>
      </c>
      <c r="N25" s="17" t="s">
        <v>135</v>
      </c>
      <c r="O25" s="16" t="s">
        <v>125</v>
      </c>
      <c r="P25" s="16" t="s">
        <v>124</v>
      </c>
      <c r="Q25" s="108">
        <v>12</v>
      </c>
      <c r="R25" s="109">
        <v>0.2858</v>
      </c>
      <c r="S25" s="107">
        <f t="shared" si="3"/>
        <v>3.4295999999999998</v>
      </c>
      <c r="T25" s="92">
        <v>60</v>
      </c>
      <c r="U25" s="18">
        <f t="shared" si="0"/>
        <v>205.77599999999998</v>
      </c>
      <c r="V25" s="37">
        <v>2.1</v>
      </c>
      <c r="W25" s="32">
        <f t="shared" si="1"/>
        <v>126</v>
      </c>
      <c r="X25" s="55">
        <v>2.3140000000000001E-2</v>
      </c>
      <c r="Y25" s="32">
        <f t="shared" si="2"/>
        <v>1.3884000000000001</v>
      </c>
      <c r="AC25" s="103"/>
    </row>
    <row r="26" spans="1:29" ht="16.5" customHeight="1" x14ac:dyDescent="0.25">
      <c r="A26" s="16">
        <v>15</v>
      </c>
      <c r="B26" s="17" t="s">
        <v>189</v>
      </c>
      <c r="C26" s="16" t="s">
        <v>109</v>
      </c>
      <c r="D26" s="16" t="s">
        <v>21</v>
      </c>
      <c r="E26" s="108">
        <v>12</v>
      </c>
      <c r="F26" s="111">
        <v>0.38</v>
      </c>
      <c r="G26" s="107">
        <f>E26*F26</f>
        <v>4.5600000000000005</v>
      </c>
      <c r="H26" s="110"/>
      <c r="I26" s="18">
        <f>G26*H26</f>
        <v>0</v>
      </c>
      <c r="J26" s="37">
        <v>12.95</v>
      </c>
      <c r="K26" s="32">
        <f>H26*J26</f>
        <v>0</v>
      </c>
      <c r="M26" s="16">
        <v>44</v>
      </c>
      <c r="N26" s="17" t="s">
        <v>133</v>
      </c>
      <c r="O26" s="16" t="s">
        <v>129</v>
      </c>
      <c r="P26" s="16" t="s">
        <v>124</v>
      </c>
      <c r="Q26" s="108">
        <v>12</v>
      </c>
      <c r="R26" s="109">
        <v>0.2858</v>
      </c>
      <c r="S26" s="107">
        <f t="shared" si="3"/>
        <v>3.4295999999999998</v>
      </c>
      <c r="T26" s="92">
        <v>60</v>
      </c>
      <c r="U26" s="18">
        <f t="shared" si="0"/>
        <v>205.77599999999998</v>
      </c>
      <c r="V26" s="37">
        <v>2.1</v>
      </c>
      <c r="W26" s="32">
        <f t="shared" si="1"/>
        <v>126</v>
      </c>
      <c r="X26" s="55">
        <v>2.3140000000000001E-2</v>
      </c>
      <c r="Y26" s="32">
        <f t="shared" si="2"/>
        <v>1.3884000000000001</v>
      </c>
      <c r="AC26" s="103"/>
    </row>
    <row r="27" spans="1:29" ht="16.5" customHeight="1" x14ac:dyDescent="0.25">
      <c r="A27" s="16">
        <v>16</v>
      </c>
      <c r="B27" s="17" t="s">
        <v>106</v>
      </c>
      <c r="C27" s="16" t="s">
        <v>110</v>
      </c>
      <c r="D27" s="16" t="s">
        <v>21</v>
      </c>
      <c r="E27" s="108">
        <v>12</v>
      </c>
      <c r="F27" s="111">
        <v>0.38</v>
      </c>
      <c r="G27" s="107">
        <f>E27*F27</f>
        <v>4.5600000000000005</v>
      </c>
      <c r="H27" s="110"/>
      <c r="I27" s="18">
        <f>G27*H27</f>
        <v>0</v>
      </c>
      <c r="J27" s="37">
        <v>12.95</v>
      </c>
      <c r="K27" s="32">
        <f>H27*J27</f>
        <v>0</v>
      </c>
      <c r="M27" s="16">
        <v>45</v>
      </c>
      <c r="N27" s="17" t="s">
        <v>136</v>
      </c>
      <c r="O27" s="16" t="s">
        <v>130</v>
      </c>
      <c r="P27" s="16" t="s">
        <v>124</v>
      </c>
      <c r="Q27" s="108">
        <v>12</v>
      </c>
      <c r="R27" s="109">
        <v>0.2858</v>
      </c>
      <c r="S27" s="107">
        <f t="shared" si="3"/>
        <v>3.4295999999999998</v>
      </c>
      <c r="T27" s="92"/>
      <c r="U27" s="18">
        <f t="shared" si="0"/>
        <v>0</v>
      </c>
      <c r="V27" s="37">
        <v>2.1</v>
      </c>
      <c r="W27" s="32">
        <f t="shared" si="1"/>
        <v>0</v>
      </c>
      <c r="X27" s="55">
        <v>2.3140000000000001E-2</v>
      </c>
      <c r="Y27" s="32">
        <f t="shared" si="2"/>
        <v>0</v>
      </c>
      <c r="AC27" s="103"/>
    </row>
    <row r="28" spans="1:29" ht="16.5" customHeight="1" x14ac:dyDescent="0.25">
      <c r="A28" s="16">
        <v>17</v>
      </c>
      <c r="B28" s="17" t="s">
        <v>190</v>
      </c>
      <c r="C28" s="16" t="s">
        <v>194</v>
      </c>
      <c r="D28" s="16" t="s">
        <v>21</v>
      </c>
      <c r="E28" s="108">
        <v>12</v>
      </c>
      <c r="F28" s="111">
        <v>0.38</v>
      </c>
      <c r="G28" s="107">
        <f>E28*F28</f>
        <v>4.5600000000000005</v>
      </c>
      <c r="H28" s="110"/>
      <c r="I28" s="18">
        <f>G28*H28</f>
        <v>0</v>
      </c>
      <c r="J28" s="37">
        <v>12.95</v>
      </c>
      <c r="K28" s="32">
        <f>H28*J28</f>
        <v>0</v>
      </c>
      <c r="M28" s="16">
        <v>46</v>
      </c>
      <c r="N28" s="17" t="s">
        <v>140</v>
      </c>
      <c r="O28" s="16" t="s">
        <v>139</v>
      </c>
      <c r="P28" s="16" t="s">
        <v>124</v>
      </c>
      <c r="Q28" s="108">
        <v>12</v>
      </c>
      <c r="R28" s="109">
        <v>0.2858</v>
      </c>
      <c r="S28" s="107">
        <f t="shared" si="3"/>
        <v>3.4295999999999998</v>
      </c>
      <c r="T28" s="92">
        <v>60</v>
      </c>
      <c r="U28" s="18">
        <f t="shared" si="0"/>
        <v>205.77599999999998</v>
      </c>
      <c r="V28" s="37">
        <v>2.1</v>
      </c>
      <c r="W28" s="32">
        <f t="shared" si="1"/>
        <v>126</v>
      </c>
      <c r="X28" s="55">
        <v>2.3140000000000001E-2</v>
      </c>
      <c r="Y28" s="32">
        <f t="shared" si="2"/>
        <v>1.3884000000000001</v>
      </c>
      <c r="AC28" s="103"/>
    </row>
    <row r="29" spans="1:29" ht="16.5" customHeight="1" x14ac:dyDescent="0.25">
      <c r="A29" s="16">
        <v>18</v>
      </c>
      <c r="B29" s="17" t="s">
        <v>192</v>
      </c>
      <c r="C29" s="16" t="s">
        <v>195</v>
      </c>
      <c r="D29" s="16" t="s">
        <v>21</v>
      </c>
      <c r="E29" s="108">
        <v>12</v>
      </c>
      <c r="F29" s="111">
        <v>0.38</v>
      </c>
      <c r="G29" s="107">
        <f>E29*F29</f>
        <v>4.5600000000000005</v>
      </c>
      <c r="H29" s="110"/>
      <c r="I29" s="18">
        <f>G29*H29</f>
        <v>0</v>
      </c>
      <c r="J29" s="37">
        <v>12.95</v>
      </c>
      <c r="K29" s="32">
        <f>H29*J29</f>
        <v>0</v>
      </c>
      <c r="M29" s="16">
        <v>47</v>
      </c>
      <c r="N29" s="17" t="s">
        <v>126</v>
      </c>
      <c r="O29" s="16" t="s">
        <v>127</v>
      </c>
      <c r="P29" s="16" t="s">
        <v>124</v>
      </c>
      <c r="Q29" s="108">
        <v>30</v>
      </c>
      <c r="R29" s="109">
        <v>0.21429999999999999</v>
      </c>
      <c r="S29" s="107">
        <f t="shared" si="3"/>
        <v>6.4289999999999994</v>
      </c>
      <c r="T29" s="92">
        <v>65</v>
      </c>
      <c r="U29" s="18">
        <f t="shared" si="0"/>
        <v>417.88499999999993</v>
      </c>
      <c r="V29" s="37">
        <v>4</v>
      </c>
      <c r="W29" s="32">
        <f t="shared" si="1"/>
        <v>260</v>
      </c>
      <c r="X29" s="55">
        <v>2.1870000000000001E-2</v>
      </c>
      <c r="Y29" s="32">
        <f t="shared" si="2"/>
        <v>1.4215500000000001</v>
      </c>
      <c r="AC29" s="103"/>
    </row>
    <row r="30" spans="1:29" ht="16.5" customHeight="1" x14ac:dyDescent="0.25">
      <c r="A30" s="270" t="s">
        <v>111</v>
      </c>
      <c r="B30" s="271"/>
      <c r="C30" s="271"/>
      <c r="D30" s="271"/>
      <c r="E30" s="271"/>
      <c r="F30" s="271"/>
      <c r="G30" s="272"/>
      <c r="H30" s="20">
        <f>SUM(H25:H29)</f>
        <v>0</v>
      </c>
      <c r="I30" s="19">
        <f>SUM(I25:I29)</f>
        <v>0</v>
      </c>
      <c r="J30" s="33"/>
      <c r="K30" s="38">
        <f>SUM(K25:K29)</f>
        <v>0</v>
      </c>
      <c r="M30" s="16">
        <v>48</v>
      </c>
      <c r="N30" s="17" t="s">
        <v>26</v>
      </c>
      <c r="O30" s="16" t="s">
        <v>128</v>
      </c>
      <c r="P30" s="16" t="s">
        <v>124</v>
      </c>
      <c r="Q30" s="108">
        <v>30</v>
      </c>
      <c r="R30" s="109">
        <v>0.21429999999999999</v>
      </c>
      <c r="S30" s="107">
        <f t="shared" si="3"/>
        <v>6.4289999999999994</v>
      </c>
      <c r="T30" s="92">
        <v>85</v>
      </c>
      <c r="U30" s="18">
        <f t="shared" si="0"/>
        <v>546.46499999999992</v>
      </c>
      <c r="V30" s="37">
        <v>4</v>
      </c>
      <c r="W30" s="32">
        <f t="shared" si="1"/>
        <v>340</v>
      </c>
      <c r="X30" s="55">
        <v>2.1870000000000001E-2</v>
      </c>
      <c r="Y30" s="32">
        <f t="shared" si="2"/>
        <v>1.8589500000000001</v>
      </c>
      <c r="AC30" s="103"/>
    </row>
    <row r="31" spans="1:29" ht="16.5" customHeight="1" x14ac:dyDescent="0.25">
      <c r="A31" s="283" t="s">
        <v>112</v>
      </c>
      <c r="B31" s="284"/>
      <c r="C31" s="284"/>
      <c r="D31" s="284"/>
      <c r="E31" s="284"/>
      <c r="F31" s="284"/>
      <c r="G31" s="285"/>
      <c r="H31" s="45">
        <f>H24+H30</f>
        <v>0</v>
      </c>
      <c r="I31" s="46">
        <f>I24+I30</f>
        <v>0</v>
      </c>
      <c r="J31" s="47"/>
      <c r="K31" s="48">
        <f>K24+K30</f>
        <v>0</v>
      </c>
      <c r="M31" s="16">
        <v>49</v>
      </c>
      <c r="N31" s="17" t="s">
        <v>137</v>
      </c>
      <c r="O31" s="16" t="s">
        <v>131</v>
      </c>
      <c r="P31" s="16" t="s">
        <v>124</v>
      </c>
      <c r="Q31" s="108">
        <v>30</v>
      </c>
      <c r="R31" s="109">
        <v>0.21429999999999999</v>
      </c>
      <c r="S31" s="107">
        <f t="shared" si="3"/>
        <v>6.4289999999999994</v>
      </c>
      <c r="T31" s="92">
        <v>100</v>
      </c>
      <c r="U31" s="18">
        <f t="shared" si="0"/>
        <v>642.9</v>
      </c>
      <c r="V31" s="37">
        <v>4</v>
      </c>
      <c r="W31" s="32">
        <f t="shared" si="1"/>
        <v>400</v>
      </c>
      <c r="X31" s="55">
        <v>2.1870000000000001E-2</v>
      </c>
      <c r="Y31" s="32">
        <f t="shared" si="2"/>
        <v>2.1870000000000003</v>
      </c>
      <c r="AC31" s="103"/>
    </row>
    <row r="32" spans="1:29" s="8" customFormat="1" ht="16.5" customHeight="1" x14ac:dyDescent="0.25">
      <c r="A32" s="16">
        <v>19</v>
      </c>
      <c r="B32" s="17" t="s">
        <v>154</v>
      </c>
      <c r="C32" s="16" t="s">
        <v>155</v>
      </c>
      <c r="D32" s="16" t="s">
        <v>7</v>
      </c>
      <c r="E32" s="108">
        <v>20</v>
      </c>
      <c r="F32" s="107">
        <v>0.2</v>
      </c>
      <c r="G32" s="107">
        <f>E32*F32</f>
        <v>4</v>
      </c>
      <c r="H32" s="110"/>
      <c r="I32" s="18">
        <f>G32*H32</f>
        <v>0</v>
      </c>
      <c r="J32" s="37">
        <v>10.93</v>
      </c>
      <c r="K32" s="32">
        <f>H32*J32</f>
        <v>0</v>
      </c>
      <c r="L32" s="101"/>
      <c r="M32" s="16">
        <v>50</v>
      </c>
      <c r="N32" s="17" t="s">
        <v>138</v>
      </c>
      <c r="O32" s="16" t="s">
        <v>132</v>
      </c>
      <c r="P32" s="16" t="s">
        <v>124</v>
      </c>
      <c r="Q32" s="108">
        <v>30</v>
      </c>
      <c r="R32" s="109">
        <v>0.21429999999999999</v>
      </c>
      <c r="S32" s="107">
        <f t="shared" si="3"/>
        <v>6.4289999999999994</v>
      </c>
      <c r="T32" s="92">
        <v>50</v>
      </c>
      <c r="U32" s="18">
        <f t="shared" si="0"/>
        <v>321.45</v>
      </c>
      <c r="V32" s="37">
        <v>4</v>
      </c>
      <c r="W32" s="32">
        <f t="shared" si="1"/>
        <v>200</v>
      </c>
      <c r="X32" s="55">
        <v>2.1870000000000001E-2</v>
      </c>
      <c r="Y32" s="32">
        <f t="shared" si="2"/>
        <v>1.0935000000000001</v>
      </c>
      <c r="Z32" s="101"/>
      <c r="AC32" s="103"/>
    </row>
    <row r="33" spans="1:48" s="8" customFormat="1" ht="16.5" customHeight="1" x14ac:dyDescent="0.25">
      <c r="A33" s="16">
        <v>20</v>
      </c>
      <c r="B33" s="17" t="s">
        <v>156</v>
      </c>
      <c r="C33" s="16" t="s">
        <v>157</v>
      </c>
      <c r="D33" s="16" t="s">
        <v>7</v>
      </c>
      <c r="E33" s="108">
        <v>20</v>
      </c>
      <c r="F33" s="107">
        <v>0.2</v>
      </c>
      <c r="G33" s="107">
        <f>E33*F33</f>
        <v>4</v>
      </c>
      <c r="H33" s="110"/>
      <c r="I33" s="18">
        <f>G33*H33</f>
        <v>0</v>
      </c>
      <c r="J33" s="37">
        <v>10.93</v>
      </c>
      <c r="K33" s="32">
        <f>H33*J33</f>
        <v>0</v>
      </c>
      <c r="L33" s="101"/>
      <c r="M33" s="16">
        <v>51</v>
      </c>
      <c r="N33" s="17" t="s">
        <v>198</v>
      </c>
      <c r="O33" s="16" t="s">
        <v>199</v>
      </c>
      <c r="P33" s="16" t="s">
        <v>148</v>
      </c>
      <c r="Q33" s="108">
        <v>24</v>
      </c>
      <c r="R33" s="109">
        <v>0.25</v>
      </c>
      <c r="S33" s="107">
        <f t="shared" si="3"/>
        <v>6</v>
      </c>
      <c r="T33" s="92"/>
      <c r="U33" s="18">
        <f t="shared" si="0"/>
        <v>0</v>
      </c>
      <c r="V33" s="37">
        <v>3.8</v>
      </c>
      <c r="W33" s="32">
        <f t="shared" si="1"/>
        <v>0</v>
      </c>
      <c r="X33" s="55">
        <v>3.0599999999999999E-2</v>
      </c>
      <c r="Y33" s="32">
        <f t="shared" si="2"/>
        <v>0</v>
      </c>
      <c r="Z33" s="101"/>
      <c r="AC33" s="103"/>
    </row>
    <row r="34" spans="1:48" s="8" customFormat="1" ht="16.5" customHeight="1" x14ac:dyDescent="0.25">
      <c r="A34" s="16">
        <v>21</v>
      </c>
      <c r="B34" s="17" t="s">
        <v>158</v>
      </c>
      <c r="C34" s="16" t="s">
        <v>159</v>
      </c>
      <c r="D34" s="16" t="s">
        <v>7</v>
      </c>
      <c r="E34" s="108">
        <v>20</v>
      </c>
      <c r="F34" s="107">
        <v>0.2</v>
      </c>
      <c r="G34" s="107">
        <f>E34*F34</f>
        <v>4</v>
      </c>
      <c r="H34" s="110"/>
      <c r="I34" s="18">
        <f>G34*H34</f>
        <v>0</v>
      </c>
      <c r="J34" s="37">
        <v>10.93</v>
      </c>
      <c r="K34" s="32">
        <f>H34*J34</f>
        <v>0</v>
      </c>
      <c r="L34" s="101"/>
      <c r="M34" s="16">
        <v>52</v>
      </c>
      <c r="N34" s="17" t="s">
        <v>200</v>
      </c>
      <c r="O34" s="16" t="s">
        <v>201</v>
      </c>
      <c r="P34" s="16" t="s">
        <v>148</v>
      </c>
      <c r="Q34" s="108">
        <v>24</v>
      </c>
      <c r="R34" s="109">
        <v>0.25</v>
      </c>
      <c r="S34" s="107">
        <f t="shared" si="3"/>
        <v>6</v>
      </c>
      <c r="T34" s="92">
        <v>26</v>
      </c>
      <c r="U34" s="18">
        <f t="shared" si="0"/>
        <v>156</v>
      </c>
      <c r="V34" s="37">
        <v>3.8</v>
      </c>
      <c r="W34" s="32">
        <f t="shared" si="1"/>
        <v>98.8</v>
      </c>
      <c r="X34" s="55">
        <v>3.0599999999999999E-2</v>
      </c>
      <c r="Y34" s="32">
        <f t="shared" si="2"/>
        <v>0.79559999999999997</v>
      </c>
      <c r="Z34" s="101"/>
      <c r="AC34" s="103"/>
    </row>
    <row r="35" spans="1:48" ht="16.5" customHeight="1" x14ac:dyDescent="0.25">
      <c r="A35" s="270" t="s">
        <v>69</v>
      </c>
      <c r="B35" s="271"/>
      <c r="C35" s="271"/>
      <c r="D35" s="271"/>
      <c r="E35" s="271"/>
      <c r="F35" s="271"/>
      <c r="G35" s="272"/>
      <c r="H35" s="20">
        <f>SUM(H32:H34)</f>
        <v>0</v>
      </c>
      <c r="I35" s="18">
        <f>SUM(I32:I34)</f>
        <v>0</v>
      </c>
      <c r="J35" s="33"/>
      <c r="K35" s="38">
        <f>SUM(K32:K34)</f>
        <v>0</v>
      </c>
      <c r="M35" s="16">
        <v>53</v>
      </c>
      <c r="N35" s="17" t="s">
        <v>202</v>
      </c>
      <c r="O35" s="16" t="s">
        <v>203</v>
      </c>
      <c r="P35" s="16" t="s">
        <v>148</v>
      </c>
      <c r="Q35" s="108">
        <v>24</v>
      </c>
      <c r="R35" s="109">
        <v>0.25</v>
      </c>
      <c r="S35" s="107">
        <f t="shared" si="3"/>
        <v>6</v>
      </c>
      <c r="T35" s="92">
        <v>30</v>
      </c>
      <c r="U35" s="18">
        <f t="shared" si="0"/>
        <v>180</v>
      </c>
      <c r="V35" s="37">
        <v>3.8</v>
      </c>
      <c r="W35" s="32">
        <f t="shared" si="1"/>
        <v>114</v>
      </c>
      <c r="X35" s="55">
        <v>3.0599999999999999E-2</v>
      </c>
      <c r="Y35" s="32">
        <f t="shared" si="2"/>
        <v>0.91799999999999993</v>
      </c>
      <c r="AC35" s="103"/>
      <c r="AU35" s="8"/>
      <c r="AV35" s="8"/>
    </row>
    <row r="36" spans="1:48" ht="16.5" customHeight="1" x14ac:dyDescent="0.25">
      <c r="A36" s="16">
        <v>22</v>
      </c>
      <c r="B36" s="17" t="s">
        <v>154</v>
      </c>
      <c r="C36" s="16" t="s">
        <v>160</v>
      </c>
      <c r="D36" s="16" t="s">
        <v>21</v>
      </c>
      <c r="E36" s="108">
        <v>12</v>
      </c>
      <c r="F36" s="107">
        <v>0.4</v>
      </c>
      <c r="G36" s="107">
        <f>E36*F36</f>
        <v>4.8000000000000007</v>
      </c>
      <c r="H36" s="110"/>
      <c r="I36" s="18">
        <f>G36*H36</f>
        <v>0</v>
      </c>
      <c r="J36" s="33"/>
      <c r="K36" s="33"/>
      <c r="M36" s="16">
        <v>54</v>
      </c>
      <c r="N36" s="17" t="s">
        <v>222</v>
      </c>
      <c r="O36" s="16" t="s">
        <v>223</v>
      </c>
      <c r="P36" s="16" t="s">
        <v>148</v>
      </c>
      <c r="Q36" s="123">
        <v>24</v>
      </c>
      <c r="R36" s="124">
        <v>0.25</v>
      </c>
      <c r="S36" s="125">
        <v>6</v>
      </c>
      <c r="T36" s="92">
        <v>20</v>
      </c>
      <c r="U36" s="18">
        <f t="shared" si="0"/>
        <v>120</v>
      </c>
      <c r="V36" s="37"/>
      <c r="W36" s="32"/>
      <c r="X36" s="55"/>
      <c r="Y36" s="32"/>
      <c r="AC36" s="103"/>
      <c r="AU36" s="8"/>
      <c r="AV36" s="8"/>
    </row>
    <row r="37" spans="1:48" ht="16.5" customHeight="1" x14ac:dyDescent="0.25">
      <c r="A37" s="16">
        <v>23</v>
      </c>
      <c r="B37" s="17" t="s">
        <v>156</v>
      </c>
      <c r="C37" s="16" t="s">
        <v>161</v>
      </c>
      <c r="D37" s="16" t="s">
        <v>21</v>
      </c>
      <c r="E37" s="108">
        <v>12</v>
      </c>
      <c r="F37" s="107">
        <v>0.4</v>
      </c>
      <c r="G37" s="107">
        <f>E37*F37</f>
        <v>4.8000000000000007</v>
      </c>
      <c r="H37" s="110"/>
      <c r="I37" s="18">
        <f>G37*H37</f>
        <v>0</v>
      </c>
      <c r="J37" s="33"/>
      <c r="K37" s="33"/>
      <c r="M37" s="16">
        <v>55</v>
      </c>
      <c r="N37" s="17" t="s">
        <v>224</v>
      </c>
      <c r="O37" s="16" t="s">
        <v>225</v>
      </c>
      <c r="P37" s="16" t="s">
        <v>148</v>
      </c>
      <c r="Q37" s="123">
        <v>24</v>
      </c>
      <c r="R37" s="124">
        <v>0.25</v>
      </c>
      <c r="S37" s="125">
        <v>6</v>
      </c>
      <c r="T37" s="92">
        <v>20</v>
      </c>
      <c r="U37" s="18">
        <f t="shared" si="0"/>
        <v>120</v>
      </c>
      <c r="V37" s="37"/>
      <c r="W37" s="32"/>
      <c r="X37" s="55"/>
      <c r="Y37" s="32"/>
      <c r="AC37" s="103"/>
      <c r="AU37" s="8"/>
      <c r="AV37" s="8"/>
    </row>
    <row r="38" spans="1:48" ht="16.5" customHeight="1" x14ac:dyDescent="0.25">
      <c r="A38" s="16">
        <v>24</v>
      </c>
      <c r="B38" s="17" t="s">
        <v>158</v>
      </c>
      <c r="C38" s="16" t="s">
        <v>162</v>
      </c>
      <c r="D38" s="16" t="s">
        <v>21</v>
      </c>
      <c r="E38" s="108">
        <v>12</v>
      </c>
      <c r="F38" s="107">
        <v>0.4</v>
      </c>
      <c r="G38" s="107">
        <f>E38*F38</f>
        <v>4.8000000000000007</v>
      </c>
      <c r="H38" s="110"/>
      <c r="I38" s="18">
        <f>G38*H38</f>
        <v>0</v>
      </c>
      <c r="J38" s="37">
        <v>12.95</v>
      </c>
      <c r="K38" s="32">
        <f>H36*J38</f>
        <v>0</v>
      </c>
      <c r="M38" s="16">
        <v>56</v>
      </c>
      <c r="N38" s="17" t="s">
        <v>53</v>
      </c>
      <c r="O38" s="16" t="s">
        <v>54</v>
      </c>
      <c r="P38" s="16" t="s">
        <v>55</v>
      </c>
      <c r="Q38" s="108">
        <v>20</v>
      </c>
      <c r="R38" s="105">
        <v>0.28599999999999998</v>
      </c>
      <c r="S38" s="107">
        <f t="shared" si="3"/>
        <v>5.72</v>
      </c>
      <c r="T38" s="92">
        <v>30</v>
      </c>
      <c r="U38" s="18">
        <f t="shared" si="0"/>
        <v>171.6</v>
      </c>
      <c r="V38" s="37">
        <v>6</v>
      </c>
      <c r="W38" s="32">
        <f t="shared" si="1"/>
        <v>180</v>
      </c>
      <c r="X38" s="55">
        <v>3.0110000000000001E-2</v>
      </c>
      <c r="Y38" s="32">
        <f t="shared" si="2"/>
        <v>0.90329999999999999</v>
      </c>
      <c r="AC38" s="103"/>
    </row>
    <row r="39" spans="1:48" ht="16.5" customHeight="1" x14ac:dyDescent="0.25">
      <c r="A39" s="270" t="s">
        <v>111</v>
      </c>
      <c r="B39" s="271"/>
      <c r="C39" s="271"/>
      <c r="D39" s="271"/>
      <c r="E39" s="271"/>
      <c r="F39" s="271"/>
      <c r="G39" s="272"/>
      <c r="H39" s="20">
        <f>SUM(H36:H38)</f>
        <v>0</v>
      </c>
      <c r="I39" s="19">
        <f>SUM(I36:I38)</f>
        <v>0</v>
      </c>
      <c r="J39" s="37">
        <v>12.95</v>
      </c>
      <c r="K39" s="32">
        <f>H37*J39</f>
        <v>0</v>
      </c>
      <c r="M39" s="16">
        <v>57</v>
      </c>
      <c r="N39" s="17" t="s">
        <v>56</v>
      </c>
      <c r="O39" s="16" t="s">
        <v>86</v>
      </c>
      <c r="P39" s="16" t="s">
        <v>57</v>
      </c>
      <c r="Q39" s="108">
        <v>300</v>
      </c>
      <c r="R39" s="109">
        <v>0.01</v>
      </c>
      <c r="S39" s="107">
        <f t="shared" si="3"/>
        <v>3</v>
      </c>
      <c r="T39" s="92">
        <v>30</v>
      </c>
      <c r="U39" s="18">
        <f t="shared" si="0"/>
        <v>90</v>
      </c>
      <c r="V39" s="37">
        <v>4.2</v>
      </c>
      <c r="W39" s="32">
        <f t="shared" si="1"/>
        <v>126</v>
      </c>
      <c r="X39" s="55">
        <v>1.8149999999999999E-2</v>
      </c>
      <c r="Y39" s="32">
        <f t="shared" si="2"/>
        <v>0.54449999999999998</v>
      </c>
      <c r="AC39" s="103"/>
    </row>
    <row r="40" spans="1:48" ht="16.5" customHeight="1" x14ac:dyDescent="0.25">
      <c r="A40" s="286" t="s">
        <v>163</v>
      </c>
      <c r="B40" s="287"/>
      <c r="C40" s="287"/>
      <c r="D40" s="287"/>
      <c r="E40" s="287"/>
      <c r="F40" s="287"/>
      <c r="G40" s="288"/>
      <c r="H40" s="57">
        <f>H35+H39</f>
        <v>0</v>
      </c>
      <c r="I40" s="58">
        <f>I35+I39</f>
        <v>0</v>
      </c>
      <c r="J40" s="37">
        <v>12.95</v>
      </c>
      <c r="K40" s="32">
        <f>H38*J40</f>
        <v>0</v>
      </c>
      <c r="M40" s="16">
        <v>58</v>
      </c>
      <c r="N40" s="17" t="s">
        <v>58</v>
      </c>
      <c r="O40" s="16" t="s">
        <v>90</v>
      </c>
      <c r="P40" s="16" t="s">
        <v>57</v>
      </c>
      <c r="Q40" s="108">
        <v>300</v>
      </c>
      <c r="R40" s="109">
        <v>0.01</v>
      </c>
      <c r="S40" s="107">
        <f t="shared" si="3"/>
        <v>3</v>
      </c>
      <c r="T40" s="92"/>
      <c r="U40" s="18">
        <f t="shared" si="0"/>
        <v>0</v>
      </c>
      <c r="V40" s="37">
        <v>4.2</v>
      </c>
      <c r="W40" s="32">
        <f t="shared" si="1"/>
        <v>0</v>
      </c>
      <c r="X40" s="55">
        <v>1.8149999999999999E-2</v>
      </c>
      <c r="Y40" s="32">
        <f t="shared" si="2"/>
        <v>0</v>
      </c>
      <c r="AC40" s="103"/>
    </row>
    <row r="41" spans="1:48" ht="16.5" customHeight="1" x14ac:dyDescent="0.25">
      <c r="A41" s="16">
        <v>25</v>
      </c>
      <c r="B41" s="17" t="s">
        <v>19</v>
      </c>
      <c r="C41" s="16" t="s">
        <v>20</v>
      </c>
      <c r="D41" s="16" t="s">
        <v>7</v>
      </c>
      <c r="E41" s="108">
        <v>12</v>
      </c>
      <c r="F41" s="111">
        <v>0.1</v>
      </c>
      <c r="G41" s="107">
        <f>E41*F41</f>
        <v>1.2000000000000002</v>
      </c>
      <c r="H41" s="110"/>
      <c r="I41" s="18">
        <f>G41*H41</f>
        <v>0</v>
      </c>
      <c r="J41" s="33"/>
      <c r="K41" s="38">
        <f>SUM(K38:K40)</f>
        <v>0</v>
      </c>
      <c r="M41" s="16">
        <v>59</v>
      </c>
      <c r="N41" s="17" t="s">
        <v>59</v>
      </c>
      <c r="O41" s="16" t="s">
        <v>88</v>
      </c>
      <c r="P41" s="16" t="s">
        <v>60</v>
      </c>
      <c r="Q41" s="108">
        <v>300</v>
      </c>
      <c r="R41" s="109">
        <v>0.01</v>
      </c>
      <c r="S41" s="107">
        <f t="shared" si="3"/>
        <v>3</v>
      </c>
      <c r="T41" s="92"/>
      <c r="U41" s="18">
        <f t="shared" si="0"/>
        <v>0</v>
      </c>
      <c r="V41" s="37">
        <v>3.6</v>
      </c>
      <c r="W41" s="32">
        <f t="shared" si="1"/>
        <v>0</v>
      </c>
      <c r="X41" s="55">
        <v>1.8149999999999999E-2</v>
      </c>
      <c r="Y41" s="32">
        <f t="shared" si="2"/>
        <v>0</v>
      </c>
      <c r="AC41" s="103"/>
    </row>
    <row r="42" spans="1:48" ht="16.5" customHeight="1" x14ac:dyDescent="0.25">
      <c r="A42" s="16">
        <v>26</v>
      </c>
      <c r="B42" s="17" t="s">
        <v>19</v>
      </c>
      <c r="C42" s="16" t="s">
        <v>63</v>
      </c>
      <c r="D42" s="16" t="s">
        <v>21</v>
      </c>
      <c r="E42" s="108">
        <v>12</v>
      </c>
      <c r="F42" s="111">
        <v>0.14000000000000001</v>
      </c>
      <c r="G42" s="107">
        <f>E42*F42</f>
        <v>1.6800000000000002</v>
      </c>
      <c r="H42" s="110"/>
      <c r="I42" s="18">
        <f>G42*H42</f>
        <v>0</v>
      </c>
      <c r="J42" s="59"/>
      <c r="K42" s="60">
        <f>K35+K41</f>
        <v>0</v>
      </c>
      <c r="M42" s="16">
        <v>60</v>
      </c>
      <c r="N42" s="17" t="s">
        <v>61</v>
      </c>
      <c r="O42" s="16" t="s">
        <v>87</v>
      </c>
      <c r="P42" s="16" t="s">
        <v>60</v>
      </c>
      <c r="Q42" s="108">
        <v>300</v>
      </c>
      <c r="R42" s="105">
        <v>0.01</v>
      </c>
      <c r="S42" s="107">
        <f t="shared" si="3"/>
        <v>3</v>
      </c>
      <c r="T42" s="92"/>
      <c r="U42" s="18">
        <f t="shared" si="0"/>
        <v>0</v>
      </c>
      <c r="V42" s="37">
        <v>3.6</v>
      </c>
      <c r="W42" s="32">
        <f t="shared" si="1"/>
        <v>0</v>
      </c>
      <c r="X42" s="55">
        <v>1.8149999999999999E-2</v>
      </c>
      <c r="Y42" s="32">
        <f t="shared" si="2"/>
        <v>0</v>
      </c>
      <c r="AC42" s="103"/>
    </row>
    <row r="43" spans="1:48" ht="16.5" customHeight="1" x14ac:dyDescent="0.25">
      <c r="A43" s="16">
        <v>27</v>
      </c>
      <c r="B43" s="17" t="s">
        <v>19</v>
      </c>
      <c r="C43" s="16" t="s">
        <v>62</v>
      </c>
      <c r="D43" s="16" t="s">
        <v>22</v>
      </c>
      <c r="E43" s="108">
        <v>6</v>
      </c>
      <c r="F43" s="111">
        <v>0.15</v>
      </c>
      <c r="G43" s="107">
        <f>E43*F43</f>
        <v>0.89999999999999991</v>
      </c>
      <c r="H43" s="110"/>
      <c r="I43" s="18">
        <f>G43*H43</f>
        <v>0</v>
      </c>
      <c r="J43" s="37">
        <v>6.48</v>
      </c>
      <c r="K43" s="32">
        <f>H41*J43</f>
        <v>0</v>
      </c>
      <c r="M43" s="16">
        <v>61</v>
      </c>
      <c r="N43" s="17" t="s">
        <v>164</v>
      </c>
      <c r="O43" s="16" t="s">
        <v>165</v>
      </c>
      <c r="P43" s="16" t="s">
        <v>166</v>
      </c>
      <c r="Q43" s="108">
        <v>5</v>
      </c>
      <c r="R43" s="109">
        <v>0.55959999999999999</v>
      </c>
      <c r="S43" s="107">
        <f t="shared" si="3"/>
        <v>2.798</v>
      </c>
      <c r="T43" s="92"/>
      <c r="U43" s="18">
        <f t="shared" si="0"/>
        <v>0</v>
      </c>
      <c r="V43" s="37">
        <v>5.5</v>
      </c>
      <c r="W43" s="32">
        <f t="shared" si="1"/>
        <v>0</v>
      </c>
      <c r="X43" s="55">
        <v>2.5159999999999998E-2</v>
      </c>
      <c r="Y43" s="32">
        <f t="shared" si="2"/>
        <v>0</v>
      </c>
    </row>
    <row r="44" spans="1:48" ht="16.5" customHeight="1" x14ac:dyDescent="0.25">
      <c r="A44" s="270" t="s">
        <v>114</v>
      </c>
      <c r="B44" s="271"/>
      <c r="C44" s="271"/>
      <c r="D44" s="271"/>
      <c r="E44" s="271"/>
      <c r="F44" s="271"/>
      <c r="G44" s="272"/>
      <c r="H44" s="20">
        <f>SUM(H41:H43)</f>
        <v>0</v>
      </c>
      <c r="I44" s="19">
        <f>SUM(I41:I43)</f>
        <v>0</v>
      </c>
      <c r="J44" s="37">
        <v>12.75</v>
      </c>
      <c r="K44" s="32">
        <f>H42*J44</f>
        <v>0</v>
      </c>
      <c r="M44" s="16">
        <v>62</v>
      </c>
      <c r="N44" s="17" t="s">
        <v>167</v>
      </c>
      <c r="O44" s="16" t="s">
        <v>168</v>
      </c>
      <c r="P44" s="16" t="s">
        <v>166</v>
      </c>
      <c r="Q44" s="108">
        <v>5</v>
      </c>
      <c r="R44" s="109">
        <v>0.55959999999999999</v>
      </c>
      <c r="S44" s="107">
        <f t="shared" si="3"/>
        <v>2.798</v>
      </c>
      <c r="T44" s="92"/>
      <c r="U44" s="18">
        <f t="shared" si="0"/>
        <v>0</v>
      </c>
      <c r="V44" s="37">
        <v>5.5</v>
      </c>
      <c r="W44" s="32">
        <f t="shared" si="1"/>
        <v>0</v>
      </c>
      <c r="X44" s="55">
        <v>2.5159999999999998E-2</v>
      </c>
      <c r="Y44" s="32">
        <f t="shared" si="2"/>
        <v>0</v>
      </c>
    </row>
    <row r="45" spans="1:48" ht="16.5" customHeight="1" x14ac:dyDescent="0.25">
      <c r="A45" s="16">
        <v>28</v>
      </c>
      <c r="B45" s="17" t="s">
        <v>115</v>
      </c>
      <c r="C45" s="16" t="s">
        <v>116</v>
      </c>
      <c r="D45" s="16" t="s">
        <v>7</v>
      </c>
      <c r="E45" s="108">
        <v>12</v>
      </c>
      <c r="F45" s="111">
        <v>0.1</v>
      </c>
      <c r="G45" s="107">
        <f>E45*F45</f>
        <v>1.2000000000000002</v>
      </c>
      <c r="H45" s="110"/>
      <c r="I45" s="18">
        <f>G45*H45</f>
        <v>0</v>
      </c>
      <c r="J45" s="37">
        <v>9.34</v>
      </c>
      <c r="K45" s="32">
        <f>H43*J45</f>
        <v>0</v>
      </c>
      <c r="M45" s="16">
        <v>63</v>
      </c>
      <c r="N45" s="17" t="s">
        <v>169</v>
      </c>
      <c r="O45" s="16" t="s">
        <v>170</v>
      </c>
      <c r="P45" s="16" t="s">
        <v>166</v>
      </c>
      <c r="Q45" s="108">
        <v>5</v>
      </c>
      <c r="R45" s="109">
        <v>0.55959999999999999</v>
      </c>
      <c r="S45" s="107">
        <f t="shared" si="3"/>
        <v>2.798</v>
      </c>
      <c r="T45" s="92"/>
      <c r="U45" s="18">
        <f t="shared" si="0"/>
        <v>0</v>
      </c>
      <c r="V45" s="37">
        <v>5.5</v>
      </c>
      <c r="W45" s="32">
        <f t="shared" si="1"/>
        <v>0</v>
      </c>
      <c r="X45" s="55">
        <v>2.5159999999999998E-2</v>
      </c>
      <c r="Y45" s="32">
        <f t="shared" si="2"/>
        <v>0</v>
      </c>
    </row>
    <row r="46" spans="1:48" ht="16.5" customHeight="1" x14ac:dyDescent="0.25">
      <c r="A46" s="16">
        <v>29</v>
      </c>
      <c r="B46" s="17" t="s">
        <v>115</v>
      </c>
      <c r="C46" s="16" t="s">
        <v>117</v>
      </c>
      <c r="D46" s="16" t="s">
        <v>21</v>
      </c>
      <c r="E46" s="108">
        <v>12</v>
      </c>
      <c r="F46" s="111">
        <v>0.14000000000000001</v>
      </c>
      <c r="G46" s="107">
        <f>E46*F46</f>
        <v>1.6800000000000002</v>
      </c>
      <c r="H46" s="110"/>
      <c r="I46" s="18">
        <f>G46*H46</f>
        <v>0</v>
      </c>
      <c r="J46" s="33"/>
      <c r="K46" s="38">
        <f>SUM(K43:K45)</f>
        <v>0</v>
      </c>
      <c r="M46" s="16">
        <v>64</v>
      </c>
      <c r="N46" s="17" t="s">
        <v>171</v>
      </c>
      <c r="O46" s="16" t="s">
        <v>172</v>
      </c>
      <c r="P46" s="16" t="s">
        <v>166</v>
      </c>
      <c r="Q46" s="108">
        <v>5</v>
      </c>
      <c r="R46" s="109">
        <v>0.57140000000000002</v>
      </c>
      <c r="S46" s="107">
        <f t="shared" si="3"/>
        <v>2.8570000000000002</v>
      </c>
      <c r="T46" s="92"/>
      <c r="U46" s="18">
        <f t="shared" si="0"/>
        <v>0</v>
      </c>
      <c r="V46" s="37">
        <v>5.5</v>
      </c>
      <c r="W46" s="32">
        <f t="shared" si="1"/>
        <v>0</v>
      </c>
      <c r="X46" s="55">
        <v>2.5159999999999998E-2</v>
      </c>
      <c r="Y46" s="32">
        <f t="shared" si="2"/>
        <v>0</v>
      </c>
    </row>
    <row r="47" spans="1:48" ht="16.5" customHeight="1" x14ac:dyDescent="0.25">
      <c r="A47" s="270" t="s">
        <v>118</v>
      </c>
      <c r="B47" s="271"/>
      <c r="C47" s="271"/>
      <c r="D47" s="271"/>
      <c r="E47" s="271"/>
      <c r="F47" s="271"/>
      <c r="G47" s="272"/>
      <c r="H47" s="20">
        <f>SUM(H45:H46)</f>
        <v>0</v>
      </c>
      <c r="I47" s="19">
        <f>SUM(I45:I46)</f>
        <v>0</v>
      </c>
      <c r="J47" s="37">
        <v>6.48</v>
      </c>
      <c r="K47" s="32">
        <f>H45*J47</f>
        <v>0</v>
      </c>
      <c r="M47" s="16">
        <v>65</v>
      </c>
      <c r="N47" s="17" t="s">
        <v>173</v>
      </c>
      <c r="O47" s="16" t="s">
        <v>174</v>
      </c>
      <c r="P47" s="16" t="s">
        <v>175</v>
      </c>
      <c r="Q47" s="108">
        <v>6</v>
      </c>
      <c r="R47" s="109">
        <v>1</v>
      </c>
      <c r="S47" s="107">
        <f t="shared" si="3"/>
        <v>6</v>
      </c>
      <c r="T47" s="92"/>
      <c r="U47" s="18">
        <f t="shared" si="0"/>
        <v>0</v>
      </c>
      <c r="V47" s="37">
        <v>6.5</v>
      </c>
      <c r="W47" s="32">
        <f t="shared" si="1"/>
        <v>0</v>
      </c>
      <c r="X47" s="55"/>
      <c r="Y47" s="32">
        <f t="shared" si="2"/>
        <v>0</v>
      </c>
    </row>
    <row r="48" spans="1:48" ht="16.5" customHeight="1" x14ac:dyDescent="0.25">
      <c r="A48" s="273" t="s">
        <v>77</v>
      </c>
      <c r="B48" s="274"/>
      <c r="C48" s="274"/>
      <c r="D48" s="274"/>
      <c r="E48" s="274"/>
      <c r="F48" s="274"/>
      <c r="G48" s="275"/>
      <c r="H48" s="61">
        <f>H18+H31+H40+H44+H47</f>
        <v>0</v>
      </c>
      <c r="I48" s="62">
        <f>I18+I31+I40+I44+I47</f>
        <v>0</v>
      </c>
      <c r="J48" s="37">
        <v>12.75</v>
      </c>
      <c r="K48" s="32">
        <f>H46*J48</f>
        <v>0</v>
      </c>
      <c r="M48" s="16">
        <v>66</v>
      </c>
      <c r="N48" s="17" t="s">
        <v>176</v>
      </c>
      <c r="O48" s="16" t="s">
        <v>177</v>
      </c>
      <c r="P48" s="16" t="s">
        <v>175</v>
      </c>
      <c r="Q48" s="108">
        <v>6</v>
      </c>
      <c r="R48" s="109">
        <v>1</v>
      </c>
      <c r="S48" s="107">
        <f t="shared" si="3"/>
        <v>6</v>
      </c>
      <c r="T48" s="92"/>
      <c r="U48" s="18">
        <f t="shared" si="0"/>
        <v>0</v>
      </c>
      <c r="V48" s="37">
        <v>6.5</v>
      </c>
      <c r="W48" s="32">
        <f t="shared" si="1"/>
        <v>0</v>
      </c>
      <c r="X48" s="55"/>
      <c r="Y48" s="32">
        <f t="shared" si="2"/>
        <v>0</v>
      </c>
    </row>
    <row r="49" spans="1:48" ht="16.5" customHeight="1" x14ac:dyDescent="0.25">
      <c r="J49" s="33"/>
      <c r="K49" s="38">
        <f>SUM(K47:K48)</f>
        <v>0</v>
      </c>
      <c r="M49" s="16">
        <v>67</v>
      </c>
      <c r="N49" s="17" t="s">
        <v>178</v>
      </c>
      <c r="O49" s="16" t="s">
        <v>179</v>
      </c>
      <c r="P49" s="16" t="s">
        <v>175</v>
      </c>
      <c r="Q49" s="108">
        <v>6</v>
      </c>
      <c r="R49" s="109">
        <v>1</v>
      </c>
      <c r="S49" s="107">
        <f t="shared" si="3"/>
        <v>6</v>
      </c>
      <c r="T49" s="92"/>
      <c r="U49" s="18">
        <f t="shared" si="0"/>
        <v>0</v>
      </c>
      <c r="V49" s="37">
        <v>6.5</v>
      </c>
      <c r="W49" s="32">
        <f t="shared" si="1"/>
        <v>0</v>
      </c>
      <c r="X49" s="55"/>
      <c r="Y49" s="32">
        <f t="shared" si="2"/>
        <v>0</v>
      </c>
    </row>
    <row r="50" spans="1:48" ht="16.5" customHeight="1" x14ac:dyDescent="0.25">
      <c r="J50" s="52"/>
      <c r="K50" s="63">
        <f>K18+K31+K42+K46+K49</f>
        <v>0</v>
      </c>
      <c r="M50" s="16">
        <v>68</v>
      </c>
      <c r="N50" s="17" t="s">
        <v>180</v>
      </c>
      <c r="O50" s="16" t="s">
        <v>181</v>
      </c>
      <c r="P50" s="16" t="s">
        <v>175</v>
      </c>
      <c r="Q50" s="108">
        <v>6</v>
      </c>
      <c r="R50" s="109">
        <v>1.0286</v>
      </c>
      <c r="S50" s="107">
        <f t="shared" si="3"/>
        <v>6.1715999999999998</v>
      </c>
      <c r="T50" s="92"/>
      <c r="U50" s="18">
        <f t="shared" si="0"/>
        <v>0</v>
      </c>
      <c r="V50" s="37">
        <v>6.5</v>
      </c>
      <c r="W50" s="32">
        <f t="shared" si="1"/>
        <v>0</v>
      </c>
      <c r="X50" s="55"/>
      <c r="Y50" s="32">
        <f t="shared" si="2"/>
        <v>0</v>
      </c>
    </row>
    <row r="51" spans="1:48" ht="16.5" customHeight="1" x14ac:dyDescent="0.25">
      <c r="J51" s="52"/>
      <c r="K51" s="53"/>
      <c r="M51" s="16">
        <v>69</v>
      </c>
      <c r="N51" s="17" t="s">
        <v>164</v>
      </c>
      <c r="O51" s="16" t="s">
        <v>182</v>
      </c>
      <c r="P51" s="16" t="s">
        <v>183</v>
      </c>
      <c r="Q51" s="108">
        <v>10</v>
      </c>
      <c r="R51" s="109">
        <v>0.55000000000000004</v>
      </c>
      <c r="S51" s="107">
        <f t="shared" si="3"/>
        <v>5.5</v>
      </c>
      <c r="T51" s="92"/>
      <c r="U51" s="18">
        <f t="shared" si="0"/>
        <v>0</v>
      </c>
      <c r="V51" s="37">
        <v>10.5</v>
      </c>
      <c r="W51" s="32">
        <f t="shared" si="1"/>
        <v>0</v>
      </c>
      <c r="X51" s="55"/>
      <c r="Y51" s="32">
        <f t="shared" si="2"/>
        <v>0</v>
      </c>
    </row>
    <row r="52" spans="1:48" ht="16.5" customHeight="1" x14ac:dyDescent="0.25">
      <c r="J52" s="52"/>
      <c r="K52" s="53"/>
      <c r="M52" s="16">
        <v>70</v>
      </c>
      <c r="N52" s="17" t="s">
        <v>167</v>
      </c>
      <c r="O52" s="16" t="s">
        <v>184</v>
      </c>
      <c r="P52" s="16" t="s">
        <v>183</v>
      </c>
      <c r="Q52" s="108">
        <v>10</v>
      </c>
      <c r="R52" s="109">
        <v>0.55000000000000004</v>
      </c>
      <c r="S52" s="107">
        <f t="shared" si="3"/>
        <v>5.5</v>
      </c>
      <c r="T52" s="92"/>
      <c r="U52" s="18">
        <f t="shared" si="0"/>
        <v>0</v>
      </c>
      <c r="V52" s="37">
        <v>10.5</v>
      </c>
      <c r="W52" s="32">
        <f t="shared" si="1"/>
        <v>0</v>
      </c>
      <c r="X52" s="55"/>
      <c r="Y52" s="32">
        <f t="shared" si="2"/>
        <v>0</v>
      </c>
    </row>
    <row r="53" spans="1:48" ht="16.5" customHeight="1" x14ac:dyDescent="0.25">
      <c r="J53" s="52"/>
      <c r="K53" s="53"/>
      <c r="M53" s="16">
        <v>71</v>
      </c>
      <c r="N53" s="17" t="s">
        <v>169</v>
      </c>
      <c r="O53" s="16" t="s">
        <v>185</v>
      </c>
      <c r="P53" s="16" t="s">
        <v>183</v>
      </c>
      <c r="Q53" s="108">
        <v>10</v>
      </c>
      <c r="R53" s="109">
        <v>0.55000000000000004</v>
      </c>
      <c r="S53" s="107">
        <f t="shared" si="3"/>
        <v>5.5</v>
      </c>
      <c r="T53" s="92"/>
      <c r="U53" s="18">
        <f t="shared" si="0"/>
        <v>0</v>
      </c>
      <c r="V53" s="37">
        <v>10.5</v>
      </c>
      <c r="W53" s="32">
        <f t="shared" si="1"/>
        <v>0</v>
      </c>
      <c r="X53" s="55"/>
      <c r="Y53" s="32">
        <f t="shared" si="2"/>
        <v>0</v>
      </c>
      <c r="Z53" s="8"/>
    </row>
    <row r="54" spans="1:48" ht="16.5" customHeight="1" x14ac:dyDescent="0.25">
      <c r="J54" s="52"/>
      <c r="K54" s="53"/>
      <c r="M54" s="16">
        <v>72</v>
      </c>
      <c r="N54" s="17" t="s">
        <v>171</v>
      </c>
      <c r="O54" s="16" t="s">
        <v>186</v>
      </c>
      <c r="P54" s="16" t="s">
        <v>183</v>
      </c>
      <c r="Q54" s="108">
        <v>10</v>
      </c>
      <c r="R54" s="105">
        <v>0.57140000000000002</v>
      </c>
      <c r="S54" s="107">
        <f t="shared" si="3"/>
        <v>5.7140000000000004</v>
      </c>
      <c r="T54" s="92"/>
      <c r="U54" s="18">
        <f t="shared" si="0"/>
        <v>0</v>
      </c>
      <c r="V54" s="37">
        <v>10.5</v>
      </c>
      <c r="W54" s="32">
        <f t="shared" si="1"/>
        <v>0</v>
      </c>
      <c r="X54" s="55"/>
      <c r="Y54" s="32">
        <f t="shared" si="2"/>
        <v>0</v>
      </c>
      <c r="Z54" s="8"/>
    </row>
    <row r="55" spans="1:48" ht="16.5" customHeight="1" x14ac:dyDescent="0.25">
      <c r="J55" s="52"/>
      <c r="K55" s="53"/>
      <c r="M55" s="16">
        <v>73</v>
      </c>
      <c r="N55" s="54" t="s">
        <v>150</v>
      </c>
      <c r="O55" s="16" t="s">
        <v>141</v>
      </c>
      <c r="P55" s="16" t="s">
        <v>147</v>
      </c>
      <c r="Q55" s="106">
        <v>100</v>
      </c>
      <c r="R55" s="105">
        <v>7.1499999999999994E-2</v>
      </c>
      <c r="S55" s="56">
        <f t="shared" ref="S55:S60" si="4">R55*Q55</f>
        <v>7.1499999999999995</v>
      </c>
      <c r="T55" s="92"/>
      <c r="U55" s="18">
        <f t="shared" si="0"/>
        <v>0</v>
      </c>
      <c r="V55" s="37">
        <v>6</v>
      </c>
      <c r="W55" s="32">
        <f t="shared" si="1"/>
        <v>0</v>
      </c>
      <c r="X55" s="55">
        <v>2.7E-2</v>
      </c>
      <c r="Y55" s="32">
        <f t="shared" si="2"/>
        <v>0</v>
      </c>
      <c r="Z55" s="8"/>
    </row>
    <row r="56" spans="1:48" s="8" customFormat="1" ht="16.5" customHeight="1" x14ac:dyDescent="0.25">
      <c r="A56" s="101"/>
      <c r="B56" s="101"/>
      <c r="C56" s="101"/>
      <c r="D56" s="101"/>
      <c r="E56" s="101"/>
      <c r="F56" s="102"/>
      <c r="G56" s="102"/>
      <c r="H56" s="101"/>
      <c r="I56" s="101"/>
      <c r="J56" s="52"/>
      <c r="K56" s="53"/>
      <c r="L56" s="101"/>
      <c r="M56" s="16">
        <v>74</v>
      </c>
      <c r="N56" s="54" t="s">
        <v>149</v>
      </c>
      <c r="O56" s="16" t="s">
        <v>142</v>
      </c>
      <c r="P56" s="16" t="s">
        <v>147</v>
      </c>
      <c r="Q56" s="106">
        <v>100</v>
      </c>
      <c r="R56" s="105">
        <v>7.1499999999999994E-2</v>
      </c>
      <c r="S56" s="56">
        <f t="shared" si="4"/>
        <v>7.1499999999999995</v>
      </c>
      <c r="T56" s="92">
        <v>100</v>
      </c>
      <c r="U56" s="18">
        <f t="shared" si="0"/>
        <v>715</v>
      </c>
      <c r="V56" s="37">
        <v>6</v>
      </c>
      <c r="W56" s="32">
        <f t="shared" si="1"/>
        <v>600</v>
      </c>
      <c r="X56" s="55">
        <v>2.7E-2</v>
      </c>
      <c r="Y56" s="32">
        <f t="shared" si="2"/>
        <v>2.7</v>
      </c>
      <c r="AU56" s="101"/>
      <c r="AV56" s="101"/>
    </row>
    <row r="57" spans="1:48" s="8" customFormat="1" ht="16.5" customHeight="1" x14ac:dyDescent="0.25">
      <c r="A57" s="101"/>
      <c r="B57" s="101"/>
      <c r="C57" s="101"/>
      <c r="D57" s="101"/>
      <c r="E57" s="101"/>
      <c r="F57" s="102"/>
      <c r="G57" s="102"/>
      <c r="H57" s="101"/>
      <c r="I57" s="101"/>
      <c r="J57" s="52"/>
      <c r="K57" s="53"/>
      <c r="L57" s="101"/>
      <c r="M57" s="16">
        <v>75</v>
      </c>
      <c r="N57" s="54" t="s">
        <v>150</v>
      </c>
      <c r="O57" s="16" t="s">
        <v>143</v>
      </c>
      <c r="P57" s="16" t="s">
        <v>148</v>
      </c>
      <c r="Q57" s="106">
        <v>30</v>
      </c>
      <c r="R57" s="105">
        <v>0.14299999999999999</v>
      </c>
      <c r="S57" s="56">
        <f t="shared" si="4"/>
        <v>4.29</v>
      </c>
      <c r="T57" s="92">
        <v>25</v>
      </c>
      <c r="U57" s="18">
        <f t="shared" si="0"/>
        <v>107.25</v>
      </c>
      <c r="V57" s="37">
        <v>3.3</v>
      </c>
      <c r="W57" s="32">
        <f t="shared" si="1"/>
        <v>82.5</v>
      </c>
      <c r="X57" s="55">
        <v>2.0500000000000001E-2</v>
      </c>
      <c r="Y57" s="32">
        <f t="shared" si="2"/>
        <v>0.51250000000000007</v>
      </c>
    </row>
    <row r="58" spans="1:48" s="8" customFormat="1" ht="16.5" customHeight="1" x14ac:dyDescent="0.25">
      <c r="B58" s="101"/>
      <c r="C58" s="101"/>
      <c r="D58" s="101"/>
      <c r="E58" s="101"/>
      <c r="F58" s="102"/>
      <c r="G58" s="102"/>
      <c r="H58" s="101"/>
      <c r="I58" s="101"/>
      <c r="J58" s="52"/>
      <c r="K58" s="53"/>
      <c r="L58" s="101"/>
      <c r="M58" s="16">
        <v>76</v>
      </c>
      <c r="N58" s="54" t="s">
        <v>149</v>
      </c>
      <c r="O58" s="16" t="s">
        <v>144</v>
      </c>
      <c r="P58" s="16" t="s">
        <v>148</v>
      </c>
      <c r="Q58" s="106">
        <v>30</v>
      </c>
      <c r="R58" s="105">
        <v>0.14299999999999999</v>
      </c>
      <c r="S58" s="56">
        <f t="shared" si="4"/>
        <v>4.29</v>
      </c>
      <c r="T58" s="92">
        <v>25</v>
      </c>
      <c r="U58" s="18">
        <f t="shared" si="0"/>
        <v>107.25</v>
      </c>
      <c r="V58" s="37">
        <v>3.3</v>
      </c>
      <c r="W58" s="32">
        <f t="shared" si="1"/>
        <v>82.5</v>
      </c>
      <c r="X58" s="55">
        <v>2.0500000000000001E-2</v>
      </c>
      <c r="Y58" s="32">
        <f t="shared" si="2"/>
        <v>0.51250000000000007</v>
      </c>
    </row>
    <row r="59" spans="1:48" ht="15.75" x14ac:dyDescent="0.25">
      <c r="A59" s="8"/>
      <c r="M59" s="16">
        <v>77</v>
      </c>
      <c r="N59" s="54" t="s">
        <v>152</v>
      </c>
      <c r="O59" s="16" t="s">
        <v>145</v>
      </c>
      <c r="P59" s="16" t="s">
        <v>25</v>
      </c>
      <c r="Q59" s="106">
        <v>12</v>
      </c>
      <c r="R59" s="105">
        <v>0.25750000000000001</v>
      </c>
      <c r="S59" s="56">
        <f t="shared" si="4"/>
        <v>3.09</v>
      </c>
      <c r="T59" s="92"/>
      <c r="U59" s="18">
        <f t="shared" si="0"/>
        <v>0</v>
      </c>
      <c r="V59" s="37">
        <v>2.9</v>
      </c>
      <c r="W59" s="32">
        <f t="shared" si="1"/>
        <v>0</v>
      </c>
      <c r="X59" s="55">
        <v>2.7E-2</v>
      </c>
      <c r="Y59" s="32">
        <f t="shared" si="2"/>
        <v>0</v>
      </c>
      <c r="Z59" s="8"/>
      <c r="AU59" s="8"/>
      <c r="AV59" s="8"/>
    </row>
    <row r="60" spans="1:48" ht="15.75" x14ac:dyDescent="0.25">
      <c r="A60" s="8"/>
      <c r="J60" s="35"/>
      <c r="K60" s="35"/>
      <c r="L60" s="8"/>
      <c r="M60" s="16">
        <v>78</v>
      </c>
      <c r="N60" s="54" t="s">
        <v>151</v>
      </c>
      <c r="O60" s="16" t="s">
        <v>146</v>
      </c>
      <c r="P60" s="16" t="s">
        <v>25</v>
      </c>
      <c r="Q60" s="106">
        <v>12</v>
      </c>
      <c r="R60" s="105">
        <v>0.25750000000000001</v>
      </c>
      <c r="S60" s="56">
        <f t="shared" si="4"/>
        <v>3.09</v>
      </c>
      <c r="T60" s="92">
        <v>20</v>
      </c>
      <c r="U60" s="18">
        <f t="shared" si="0"/>
        <v>61.8</v>
      </c>
      <c r="V60" s="37">
        <v>2.9</v>
      </c>
      <c r="W60" s="32">
        <f t="shared" si="1"/>
        <v>58</v>
      </c>
      <c r="X60" s="55">
        <v>2.7E-2</v>
      </c>
      <c r="Y60" s="32">
        <f t="shared" si="2"/>
        <v>0.54</v>
      </c>
      <c r="Z60" s="8"/>
    </row>
    <row r="61" spans="1:48" ht="15.75" x14ac:dyDescent="0.25">
      <c r="A61" s="8"/>
      <c r="B61" s="41" t="s">
        <v>73</v>
      </c>
      <c r="C61" s="42"/>
      <c r="D61" s="266">
        <f>I18*C61</f>
        <v>0</v>
      </c>
      <c r="E61" s="266"/>
      <c r="F61" s="264" t="s">
        <v>78</v>
      </c>
      <c r="G61" s="264"/>
      <c r="H61" s="264"/>
      <c r="I61" s="27">
        <f>I18+D61</f>
        <v>0</v>
      </c>
      <c r="J61" s="35"/>
      <c r="K61" s="35"/>
      <c r="L61" s="8"/>
      <c r="M61" s="276" t="s">
        <v>71</v>
      </c>
      <c r="N61" s="277"/>
      <c r="O61" s="277"/>
      <c r="P61" s="277"/>
      <c r="Q61" s="277"/>
      <c r="R61" s="277"/>
      <c r="S61" s="278"/>
      <c r="T61" s="9">
        <f>SUM(T8:T60)</f>
        <v>1876</v>
      </c>
      <c r="U61" s="10">
        <f>SUM(U8:U60)</f>
        <v>8583.4219999999987</v>
      </c>
      <c r="V61" s="104"/>
      <c r="W61" s="50">
        <f>SUM(W8:W60)</f>
        <v>6086.8</v>
      </c>
      <c r="X61" s="51"/>
      <c r="Y61" s="50">
        <f>SUM(Y8:Y60)</f>
        <v>38.412500000000016</v>
      </c>
      <c r="Z61" s="8"/>
    </row>
    <row r="62" spans="1:48" ht="15.75" x14ac:dyDescent="0.25">
      <c r="A62" s="8"/>
      <c r="B62" s="41" t="s">
        <v>113</v>
      </c>
      <c r="C62" s="42"/>
      <c r="D62" s="267">
        <f>I31*C62</f>
        <v>0</v>
      </c>
      <c r="E62" s="267"/>
      <c r="F62" s="268" t="s">
        <v>112</v>
      </c>
      <c r="G62" s="268"/>
      <c r="H62" s="268"/>
      <c r="I62" s="27">
        <f>I31+D62</f>
        <v>0</v>
      </c>
      <c r="J62" s="35"/>
      <c r="K62" s="35"/>
      <c r="L62" s="8"/>
      <c r="Z62" s="8"/>
    </row>
    <row r="63" spans="1:48" ht="15.75" x14ac:dyDescent="0.25">
      <c r="B63" s="41" t="s">
        <v>187</v>
      </c>
      <c r="C63" s="42"/>
      <c r="D63" s="267">
        <f>I40*C63</f>
        <v>0</v>
      </c>
      <c r="E63" s="267"/>
      <c r="F63" s="268" t="s">
        <v>163</v>
      </c>
      <c r="G63" s="268"/>
      <c r="H63" s="268"/>
      <c r="I63" s="27">
        <f>I40+D63</f>
        <v>0</v>
      </c>
      <c r="J63" s="35"/>
      <c r="K63" s="35"/>
      <c r="L63" s="8"/>
      <c r="M63" s="8"/>
      <c r="N63" s="41" t="s">
        <v>74</v>
      </c>
      <c r="O63" s="42"/>
      <c r="P63" s="266">
        <f>U61*O63</f>
        <v>0</v>
      </c>
      <c r="Q63" s="266"/>
      <c r="R63" s="264" t="s">
        <v>65</v>
      </c>
      <c r="S63" s="264"/>
      <c r="T63" s="264"/>
      <c r="U63" s="27">
        <f>U61+P63</f>
        <v>8583.4219999999987</v>
      </c>
      <c r="Z63" s="8"/>
    </row>
    <row r="64" spans="1:48" ht="15.75" x14ac:dyDescent="0.25">
      <c r="B64" s="41" t="s">
        <v>119</v>
      </c>
      <c r="C64" s="42"/>
      <c r="D64" s="267">
        <f>I44*C64</f>
        <v>0</v>
      </c>
      <c r="E64" s="267"/>
      <c r="F64" s="268" t="s">
        <v>120</v>
      </c>
      <c r="G64" s="268"/>
      <c r="H64" s="268"/>
      <c r="I64" s="27">
        <f>I44+D64</f>
        <v>0</v>
      </c>
      <c r="J64" s="35"/>
      <c r="K64" s="35"/>
      <c r="L64" s="8"/>
      <c r="M64" s="8"/>
      <c r="N64" s="41" t="s">
        <v>83</v>
      </c>
      <c r="O64" s="42"/>
      <c r="P64" s="267">
        <f>U63*O64</f>
        <v>0</v>
      </c>
      <c r="Q64" s="267"/>
      <c r="R64" s="8"/>
      <c r="S64" s="8"/>
      <c r="T64" s="8"/>
      <c r="U64" s="28"/>
      <c r="Z64" s="8"/>
    </row>
    <row r="65" spans="1:26" ht="15.75" x14ac:dyDescent="0.25">
      <c r="B65" s="41" t="s">
        <v>121</v>
      </c>
      <c r="C65" s="42"/>
      <c r="D65" s="267">
        <f>I45*C65</f>
        <v>0</v>
      </c>
      <c r="E65" s="267"/>
      <c r="F65" s="268" t="s">
        <v>122</v>
      </c>
      <c r="G65" s="268"/>
      <c r="H65" s="268"/>
      <c r="I65" s="27">
        <f>I47+D65</f>
        <v>0</v>
      </c>
      <c r="J65" s="36"/>
      <c r="K65" s="36"/>
      <c r="M65" s="8"/>
      <c r="N65" s="64"/>
      <c r="O65" s="65"/>
      <c r="P65" s="66"/>
      <c r="Q65" s="66"/>
      <c r="R65" s="8"/>
      <c r="S65" s="8"/>
      <c r="T65" s="8"/>
      <c r="U65" s="28"/>
      <c r="Z65" s="8"/>
    </row>
    <row r="66" spans="1:26" ht="15.75" x14ac:dyDescent="0.25">
      <c r="B66" s="49"/>
      <c r="C66" s="49"/>
      <c r="D66" s="103"/>
      <c r="E66" s="103"/>
      <c r="F66" s="263" t="s">
        <v>77</v>
      </c>
      <c r="G66" s="263"/>
      <c r="H66" s="263"/>
      <c r="I66" s="30">
        <f>SUM(I61:I65)</f>
        <v>0</v>
      </c>
      <c r="M66" s="8"/>
      <c r="N66" s="43"/>
      <c r="O66" s="43"/>
      <c r="P66" s="28"/>
      <c r="Q66" s="28"/>
      <c r="R66" s="8"/>
      <c r="S66" s="8"/>
      <c r="T66" s="8"/>
      <c r="U66" s="28"/>
      <c r="Z66" s="8"/>
    </row>
    <row r="67" spans="1:26" ht="15.75" x14ac:dyDescent="0.25">
      <c r="A67" s="8"/>
      <c r="B67" s="41" t="s">
        <v>83</v>
      </c>
      <c r="C67" s="42"/>
      <c r="D67" s="266">
        <f>I61*C67</f>
        <v>0</v>
      </c>
      <c r="E67" s="266"/>
      <c r="M67" s="8"/>
      <c r="N67" s="41" t="s">
        <v>91</v>
      </c>
      <c r="O67" s="42"/>
      <c r="P67" s="266">
        <f>P64+D67</f>
        <v>0</v>
      </c>
      <c r="Q67" s="266"/>
      <c r="R67" s="269" t="s">
        <v>80</v>
      </c>
      <c r="S67" s="269"/>
      <c r="T67" s="269"/>
      <c r="U67" s="29">
        <f>I66+U63+P67</f>
        <v>8583.4219999999987</v>
      </c>
      <c r="Z67" s="67"/>
    </row>
    <row r="68" spans="1:26" ht="15.75" x14ac:dyDescent="0.25">
      <c r="A68" s="8"/>
      <c r="B68" s="26"/>
      <c r="C68" s="102"/>
      <c r="D68" s="102"/>
      <c r="E68" s="102"/>
      <c r="P68" s="103"/>
      <c r="Q68" s="103"/>
      <c r="U68" s="103"/>
      <c r="Z68" s="8"/>
    </row>
    <row r="69" spans="1:26" ht="15.75" x14ac:dyDescent="0.25">
      <c r="B69" s="26"/>
      <c r="C69" s="102"/>
      <c r="D69" s="102"/>
      <c r="E69" s="102"/>
      <c r="F69" s="264" t="s">
        <v>96</v>
      </c>
      <c r="G69" s="264"/>
      <c r="H69" s="264"/>
      <c r="I69" s="12">
        <f>K50</f>
        <v>0</v>
      </c>
      <c r="J69" s="8"/>
      <c r="K69" s="8"/>
      <c r="L69" s="8"/>
      <c r="R69" s="264" t="s">
        <v>97</v>
      </c>
      <c r="S69" s="264"/>
      <c r="T69" s="264"/>
      <c r="U69" s="12">
        <f>W61</f>
        <v>6086.8</v>
      </c>
      <c r="Z69" s="8"/>
    </row>
    <row r="70" spans="1:26" ht="15.75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R70" s="263" t="s">
        <v>98</v>
      </c>
      <c r="S70" s="263"/>
      <c r="T70" s="263"/>
      <c r="U70" s="40">
        <f>Y61</f>
        <v>38.412500000000016</v>
      </c>
      <c r="V70" s="8"/>
      <c r="W70" s="8"/>
      <c r="X70" s="8"/>
      <c r="Y70" s="8"/>
      <c r="Z70" s="8"/>
    </row>
    <row r="71" spans="1:26" ht="15.75" x14ac:dyDescent="0.25">
      <c r="B71" s="11" t="s">
        <v>81</v>
      </c>
      <c r="C71" s="265"/>
      <c r="D71" s="265"/>
      <c r="E71" s="265"/>
      <c r="F71" s="265"/>
      <c r="G71" s="265"/>
      <c r="H71" s="8"/>
      <c r="I71" s="8"/>
      <c r="N71" s="8"/>
      <c r="O71" s="8"/>
      <c r="P71" s="8"/>
      <c r="Q71" s="8"/>
      <c r="R71" s="263" t="s">
        <v>99</v>
      </c>
      <c r="S71" s="263"/>
      <c r="T71" s="263"/>
      <c r="U71" s="40">
        <f>I69+U69</f>
        <v>6086.8</v>
      </c>
      <c r="V71" s="8"/>
      <c r="W71" s="8"/>
      <c r="X71" s="8"/>
      <c r="Y71" s="8"/>
      <c r="Z71" s="8"/>
    </row>
    <row r="72" spans="1:26" ht="15.75" x14ac:dyDescent="0.25">
      <c r="M72" s="8"/>
      <c r="N72" s="8"/>
      <c r="O72" s="8"/>
      <c r="P72" s="8"/>
      <c r="Q72" s="8"/>
      <c r="R72" s="8"/>
      <c r="S72" s="8"/>
      <c r="T72" s="8"/>
      <c r="U72" s="8"/>
    </row>
    <row r="73" spans="1:26" ht="15.75" x14ac:dyDescent="0.25">
      <c r="M73" s="8"/>
      <c r="N73" s="11" t="s">
        <v>82</v>
      </c>
      <c r="O73" s="265"/>
      <c r="P73" s="265"/>
      <c r="Q73" s="265"/>
      <c r="R73" s="265"/>
      <c r="S73" s="265"/>
      <c r="T73" s="8"/>
      <c r="U73" s="8"/>
    </row>
  </sheetData>
  <mergeCells count="44">
    <mergeCell ref="A24:G24"/>
    <mergeCell ref="A1:U1"/>
    <mergeCell ref="T2:U2"/>
    <mergeCell ref="A3:C3"/>
    <mergeCell ref="T3:U3"/>
    <mergeCell ref="T4:U4"/>
    <mergeCell ref="T5:U5"/>
    <mergeCell ref="A6:I6"/>
    <mergeCell ref="M6:U6"/>
    <mergeCell ref="A12:G12"/>
    <mergeCell ref="A17:G17"/>
    <mergeCell ref="A18:G18"/>
    <mergeCell ref="A44:G44"/>
    <mergeCell ref="A47:G47"/>
    <mergeCell ref="A48:G48"/>
    <mergeCell ref="D61:E61"/>
    <mergeCell ref="F61:H61"/>
    <mergeCell ref="A30:G30"/>
    <mergeCell ref="A31:G31"/>
    <mergeCell ref="A35:G35"/>
    <mergeCell ref="A39:G39"/>
    <mergeCell ref="A40:G40"/>
    <mergeCell ref="M61:S61"/>
    <mergeCell ref="D63:E63"/>
    <mergeCell ref="F63:H63"/>
    <mergeCell ref="P63:Q63"/>
    <mergeCell ref="R63:T63"/>
    <mergeCell ref="D62:E62"/>
    <mergeCell ref="F62:H62"/>
    <mergeCell ref="D64:E64"/>
    <mergeCell ref="F64:H64"/>
    <mergeCell ref="P64:Q64"/>
    <mergeCell ref="O73:S73"/>
    <mergeCell ref="D65:E65"/>
    <mergeCell ref="F65:H65"/>
    <mergeCell ref="F66:H66"/>
    <mergeCell ref="D67:E67"/>
    <mergeCell ref="P67:Q67"/>
    <mergeCell ref="R67:T67"/>
    <mergeCell ref="F69:H69"/>
    <mergeCell ref="R69:T69"/>
    <mergeCell ref="R70:T70"/>
    <mergeCell ref="C71:G71"/>
    <mergeCell ref="R71:T71"/>
  </mergeCells>
  <pageMargins left="0.16" right="0.11" top="0.11" bottom="0.16" header="0.11" footer="0.16"/>
  <pageSetup paperSize="9" scale="5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56"/>
  <sheetViews>
    <sheetView topLeftCell="L34" zoomScale="80" zoomScaleNormal="80" zoomScaleSheetLayoutView="69" zoomScalePageLayoutView="80" workbookViewId="0">
      <selection activeCell="S8" sqref="S8"/>
    </sheetView>
  </sheetViews>
  <sheetFormatPr defaultColWidth="8.7109375" defaultRowHeight="15" x14ac:dyDescent="0.25"/>
  <cols>
    <col min="1" max="1" width="4.28515625" style="101" hidden="1" customWidth="1"/>
    <col min="2" max="2" width="39.28515625" style="101" hidden="1" customWidth="1"/>
    <col min="3" max="5" width="12.28515625" style="101" hidden="1" customWidth="1"/>
    <col min="6" max="7" width="12.28515625" style="102" hidden="1" customWidth="1"/>
    <col min="8" max="9" width="19.28515625" style="101" hidden="1" customWidth="1"/>
    <col min="10" max="11" width="12.140625" style="101" hidden="1" customWidth="1"/>
    <col min="12" max="12" width="2.28515625" style="101" customWidth="1"/>
    <col min="13" max="13" width="4.28515625" style="101" customWidth="1"/>
    <col min="14" max="14" width="39.28515625" style="101" customWidth="1"/>
    <col min="15" max="19" width="12.28515625" style="101" customWidth="1"/>
    <col min="20" max="21" width="19.28515625" style="101" customWidth="1"/>
    <col min="22" max="27" width="8.7109375" style="101" customWidth="1"/>
    <col min="28" max="16384" width="8.7109375" style="101"/>
  </cols>
  <sheetData>
    <row r="1" spans="1:25" ht="21" x14ac:dyDescent="0.25">
      <c r="A1" s="289" t="s">
        <v>75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5" s="93" customFormat="1" ht="16.5" customHeight="1" x14ac:dyDescent="0.25">
      <c r="A2" s="25"/>
      <c r="B2" s="25"/>
      <c r="C2" s="22"/>
      <c r="D2" s="22"/>
      <c r="E2" s="22"/>
      <c r="F2" s="22"/>
      <c r="G2" s="22"/>
      <c r="Q2" s="3"/>
      <c r="S2" s="3" t="s">
        <v>66</v>
      </c>
      <c r="T2" s="291"/>
      <c r="U2" s="291"/>
    </row>
    <row r="3" spans="1:25" s="93" customFormat="1" ht="16.5" customHeight="1" x14ac:dyDescent="0.25">
      <c r="A3" s="290" t="s">
        <v>101</v>
      </c>
      <c r="B3" s="290"/>
      <c r="C3" s="290"/>
      <c r="D3" s="44"/>
      <c r="E3" s="44"/>
      <c r="F3" s="44"/>
      <c r="G3" s="22"/>
      <c r="Q3" s="3"/>
      <c r="S3" s="3" t="s">
        <v>84</v>
      </c>
      <c r="T3" s="291" t="s">
        <v>226</v>
      </c>
      <c r="U3" s="291"/>
    </row>
    <row r="4" spans="1:25" s="93" customFormat="1" ht="16.5" customHeight="1" x14ac:dyDescent="0.25">
      <c r="A4" s="23"/>
      <c r="B4" s="23"/>
      <c r="C4" s="24"/>
      <c r="D4" s="24"/>
      <c r="E4" s="24"/>
      <c r="F4" s="24"/>
      <c r="G4" s="22"/>
      <c r="Q4" s="3"/>
      <c r="S4" s="3" t="s">
        <v>85</v>
      </c>
      <c r="T4" s="291" t="s">
        <v>227</v>
      </c>
      <c r="U4" s="291"/>
    </row>
    <row r="5" spans="1:25" s="93" customFormat="1" ht="16.5" customHeight="1" x14ac:dyDescent="0.25">
      <c r="A5" s="23"/>
      <c r="B5" s="23"/>
      <c r="C5" s="24"/>
      <c r="D5" s="24"/>
      <c r="E5" s="24"/>
      <c r="F5" s="24"/>
      <c r="G5" s="22"/>
      <c r="Q5" s="3"/>
      <c r="S5" s="3" t="s">
        <v>89</v>
      </c>
      <c r="T5" s="291" t="s">
        <v>228</v>
      </c>
      <c r="U5" s="291"/>
    </row>
    <row r="6" spans="1:25" s="2" customFormat="1" ht="16.5" customHeight="1" x14ac:dyDescent="0.3">
      <c r="A6" s="279" t="s">
        <v>76</v>
      </c>
      <c r="B6" s="279"/>
      <c r="C6" s="279"/>
      <c r="D6" s="279"/>
      <c r="E6" s="279"/>
      <c r="F6" s="279"/>
      <c r="G6" s="279"/>
      <c r="H6" s="279"/>
      <c r="I6" s="279"/>
      <c r="J6" s="68"/>
      <c r="K6" s="68"/>
      <c r="M6" s="279" t="s">
        <v>72</v>
      </c>
      <c r="N6" s="279"/>
      <c r="O6" s="279"/>
      <c r="P6" s="279"/>
      <c r="Q6" s="279"/>
      <c r="R6" s="279"/>
      <c r="S6" s="279"/>
      <c r="T6" s="279"/>
      <c r="U6" s="279"/>
    </row>
    <row r="7" spans="1:25" ht="30" x14ac:dyDescent="0.25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5" t="s">
        <v>67</v>
      </c>
      <c r="G7" s="15" t="s">
        <v>68</v>
      </c>
      <c r="H7" s="14" t="s">
        <v>102</v>
      </c>
      <c r="I7" s="15" t="s">
        <v>64</v>
      </c>
      <c r="J7" s="31" t="s">
        <v>92</v>
      </c>
      <c r="K7" s="31" t="s">
        <v>93</v>
      </c>
      <c r="M7" s="13" t="s">
        <v>0</v>
      </c>
      <c r="N7" s="14" t="s">
        <v>1</v>
      </c>
      <c r="O7" s="14" t="s">
        <v>2</v>
      </c>
      <c r="P7" s="14" t="s">
        <v>3</v>
      </c>
      <c r="Q7" s="14" t="s">
        <v>4</v>
      </c>
      <c r="R7" s="15" t="s">
        <v>67</v>
      </c>
      <c r="S7" s="15" t="s">
        <v>68</v>
      </c>
      <c r="T7" s="14" t="s">
        <v>102</v>
      </c>
      <c r="U7" s="15" t="s">
        <v>64</v>
      </c>
      <c r="V7" s="31" t="s">
        <v>92</v>
      </c>
      <c r="W7" s="31" t="s">
        <v>93</v>
      </c>
      <c r="X7" s="31" t="s">
        <v>94</v>
      </c>
      <c r="Y7" s="31" t="s">
        <v>95</v>
      </c>
    </row>
    <row r="8" spans="1:25" ht="16.5" customHeight="1" x14ac:dyDescent="0.25">
      <c r="A8" s="16">
        <v>1</v>
      </c>
      <c r="B8" s="17" t="s">
        <v>5</v>
      </c>
      <c r="C8" s="16" t="s">
        <v>6</v>
      </c>
      <c r="D8" s="16" t="s">
        <v>7</v>
      </c>
      <c r="E8" s="108">
        <v>20</v>
      </c>
      <c r="F8" s="107">
        <v>0.2</v>
      </c>
      <c r="G8" s="107">
        <f>E8*F8</f>
        <v>4</v>
      </c>
      <c r="H8" s="92"/>
      <c r="I8" s="18">
        <f>G8*H8</f>
        <v>0</v>
      </c>
      <c r="J8" s="37">
        <v>11.4</v>
      </c>
      <c r="K8" s="32">
        <f>H8*J8</f>
        <v>0</v>
      </c>
      <c r="M8" s="16">
        <v>26</v>
      </c>
      <c r="N8" s="17" t="s">
        <v>23</v>
      </c>
      <c r="O8" s="16" t="s">
        <v>24</v>
      </c>
      <c r="P8" s="16" t="s">
        <v>25</v>
      </c>
      <c r="Q8" s="108">
        <v>30</v>
      </c>
      <c r="R8" s="109">
        <v>0.17130000000000001</v>
      </c>
      <c r="S8" s="107">
        <f>Q8*R8</f>
        <v>5.1390000000000002</v>
      </c>
      <c r="T8" s="92"/>
      <c r="U8" s="18">
        <f>T8*S8</f>
        <v>0</v>
      </c>
      <c r="V8" s="37">
        <v>3.3</v>
      </c>
      <c r="W8" s="32">
        <f>T8*V8</f>
        <v>0</v>
      </c>
      <c r="X8" s="55">
        <v>2.103E-2</v>
      </c>
      <c r="Y8" s="32">
        <f t="shared" ref="Y8:Y43" si="0">X8*T8</f>
        <v>0</v>
      </c>
    </row>
    <row r="9" spans="1:25" ht="16.5" customHeight="1" x14ac:dyDescent="0.25">
      <c r="A9" s="16">
        <v>2</v>
      </c>
      <c r="B9" s="17" t="s">
        <v>8</v>
      </c>
      <c r="C9" s="16" t="s">
        <v>9</v>
      </c>
      <c r="D9" s="16" t="s">
        <v>7</v>
      </c>
      <c r="E9" s="108">
        <v>20</v>
      </c>
      <c r="F9" s="107">
        <v>0.2</v>
      </c>
      <c r="G9" s="107">
        <f>E9*F9</f>
        <v>4</v>
      </c>
      <c r="H9" s="92"/>
      <c r="I9" s="18">
        <f>G9*H9</f>
        <v>0</v>
      </c>
      <c r="J9" s="37">
        <v>11.4</v>
      </c>
      <c r="K9" s="32">
        <f>H9*J9</f>
        <v>0</v>
      </c>
      <c r="M9" s="16">
        <v>27</v>
      </c>
      <c r="N9" s="17" t="s">
        <v>26</v>
      </c>
      <c r="O9" s="16" t="s">
        <v>27</v>
      </c>
      <c r="P9" s="16" t="s">
        <v>25</v>
      </c>
      <c r="Q9" s="108">
        <v>30</v>
      </c>
      <c r="R9" s="109">
        <v>0.17130000000000001</v>
      </c>
      <c r="S9" s="107">
        <f>Q9*R9</f>
        <v>5.1390000000000002</v>
      </c>
      <c r="T9" s="92"/>
      <c r="U9" s="18">
        <f t="shared" ref="U9:U43" si="1">T9*S9</f>
        <v>0</v>
      </c>
      <c r="V9" s="37">
        <v>3.3</v>
      </c>
      <c r="W9" s="32">
        <f t="shared" ref="W9:W43" si="2">T9*V9</f>
        <v>0</v>
      </c>
      <c r="X9" s="55">
        <v>2.103E-2</v>
      </c>
      <c r="Y9" s="32">
        <f t="shared" si="0"/>
        <v>0</v>
      </c>
    </row>
    <row r="10" spans="1:25" ht="16.5" customHeight="1" x14ac:dyDescent="0.25">
      <c r="A10" s="16">
        <v>3</v>
      </c>
      <c r="B10" s="17" t="s">
        <v>10</v>
      </c>
      <c r="C10" s="16" t="s">
        <v>11</v>
      </c>
      <c r="D10" s="16" t="s">
        <v>7</v>
      </c>
      <c r="E10" s="108">
        <v>20</v>
      </c>
      <c r="F10" s="107">
        <v>0.2</v>
      </c>
      <c r="G10" s="107">
        <f>E10*F10</f>
        <v>4</v>
      </c>
      <c r="H10" s="92"/>
      <c r="I10" s="18">
        <f>G10*H10</f>
        <v>0</v>
      </c>
      <c r="J10" s="37">
        <v>11.4</v>
      </c>
      <c r="K10" s="32">
        <f>H10*J10</f>
        <v>0</v>
      </c>
      <c r="M10" s="16">
        <v>28</v>
      </c>
      <c r="N10" s="17" t="s">
        <v>28</v>
      </c>
      <c r="O10" s="16" t="s">
        <v>29</v>
      </c>
      <c r="P10" s="16" t="s">
        <v>25</v>
      </c>
      <c r="Q10" s="108">
        <v>30</v>
      </c>
      <c r="R10" s="109">
        <v>0.17130000000000001</v>
      </c>
      <c r="S10" s="107">
        <f>Q10*R10</f>
        <v>5.1390000000000002</v>
      </c>
      <c r="T10" s="92"/>
      <c r="U10" s="18">
        <f t="shared" si="1"/>
        <v>0</v>
      </c>
      <c r="V10" s="37">
        <v>3.3</v>
      </c>
      <c r="W10" s="32">
        <f t="shared" si="2"/>
        <v>0</v>
      </c>
      <c r="X10" s="55">
        <v>2.103E-2</v>
      </c>
      <c r="Y10" s="32">
        <f t="shared" si="0"/>
        <v>0</v>
      </c>
    </row>
    <row r="11" spans="1:25" ht="16.5" customHeight="1" x14ac:dyDescent="0.25">
      <c r="A11" s="16">
        <v>4</v>
      </c>
      <c r="B11" s="17" t="s">
        <v>12</v>
      </c>
      <c r="C11" s="16" t="s">
        <v>13</v>
      </c>
      <c r="D11" s="16" t="s">
        <v>7</v>
      </c>
      <c r="E11" s="108">
        <v>20</v>
      </c>
      <c r="F11" s="107">
        <v>0.2</v>
      </c>
      <c r="G11" s="107">
        <f>E11*F11</f>
        <v>4</v>
      </c>
      <c r="H11" s="92"/>
      <c r="I11" s="18">
        <f>G11*H11</f>
        <v>0</v>
      </c>
      <c r="J11" s="37">
        <v>11.4</v>
      </c>
      <c r="K11" s="32">
        <f>H11*J11</f>
        <v>0</v>
      </c>
      <c r="M11" s="16">
        <v>29</v>
      </c>
      <c r="N11" s="17" t="s">
        <v>30</v>
      </c>
      <c r="O11" s="16" t="s">
        <v>31</v>
      </c>
      <c r="P11" s="16" t="s">
        <v>25</v>
      </c>
      <c r="Q11" s="108">
        <v>30</v>
      </c>
      <c r="R11" s="109">
        <v>0.17130000000000001</v>
      </c>
      <c r="S11" s="107">
        <f>Q11*R11</f>
        <v>5.1390000000000002</v>
      </c>
      <c r="T11" s="92"/>
      <c r="U11" s="18">
        <f t="shared" si="1"/>
        <v>0</v>
      </c>
      <c r="V11" s="37">
        <v>3.3</v>
      </c>
      <c r="W11" s="32">
        <f t="shared" si="2"/>
        <v>0</v>
      </c>
      <c r="X11" s="55">
        <v>2.103E-2</v>
      </c>
      <c r="Y11" s="32">
        <f t="shared" si="0"/>
        <v>0</v>
      </c>
    </row>
    <row r="12" spans="1:25" ht="16.5" customHeight="1" x14ac:dyDescent="0.25">
      <c r="A12" s="270" t="s">
        <v>69</v>
      </c>
      <c r="B12" s="271"/>
      <c r="C12" s="271"/>
      <c r="D12" s="271"/>
      <c r="E12" s="271"/>
      <c r="F12" s="271"/>
      <c r="G12" s="272"/>
      <c r="H12" s="20">
        <f>SUM(H8:H11)</f>
        <v>0</v>
      </c>
      <c r="I12" s="19">
        <f>SUM(I8:I11)</f>
        <v>0</v>
      </c>
      <c r="J12" s="33"/>
      <c r="K12" s="38">
        <f>SUM(K8:K11)</f>
        <v>0</v>
      </c>
      <c r="M12" s="16">
        <v>30</v>
      </c>
      <c r="N12" s="17" t="s">
        <v>79</v>
      </c>
      <c r="O12" s="16" t="s">
        <v>32</v>
      </c>
      <c r="P12" s="16" t="s">
        <v>25</v>
      </c>
      <c r="Q12" s="108">
        <v>27</v>
      </c>
      <c r="R12" s="105">
        <v>0.15190000000000001</v>
      </c>
      <c r="S12" s="107">
        <v>4.0999999999999996</v>
      </c>
      <c r="T12" s="92"/>
      <c r="U12" s="18">
        <f t="shared" si="1"/>
        <v>0</v>
      </c>
      <c r="V12" s="37">
        <v>3</v>
      </c>
      <c r="W12" s="32">
        <f t="shared" si="2"/>
        <v>0</v>
      </c>
      <c r="X12" s="55">
        <v>1.9519999999999999E-2</v>
      </c>
      <c r="Y12" s="32">
        <f t="shared" si="0"/>
        <v>0</v>
      </c>
    </row>
    <row r="13" spans="1:25" ht="16.5" customHeight="1" x14ac:dyDescent="0.25">
      <c r="A13" s="16">
        <v>5</v>
      </c>
      <c r="B13" s="17" t="s">
        <v>5</v>
      </c>
      <c r="C13" s="16" t="s">
        <v>14</v>
      </c>
      <c r="D13" s="16" t="s">
        <v>15</v>
      </c>
      <c r="E13" s="108">
        <v>9</v>
      </c>
      <c r="F13" s="107">
        <v>0.4</v>
      </c>
      <c r="G13" s="107">
        <f t="shared" ref="G13:G20" si="3">E13*F13</f>
        <v>3.6</v>
      </c>
      <c r="H13" s="88"/>
      <c r="I13" s="18">
        <f t="shared" ref="I13:I20" si="4">G13*H13</f>
        <v>0</v>
      </c>
      <c r="J13" s="37">
        <v>12.4</v>
      </c>
      <c r="K13" s="32">
        <f t="shared" ref="K13:K20" si="5">H13*J13</f>
        <v>0</v>
      </c>
      <c r="M13" s="16">
        <v>31</v>
      </c>
      <c r="N13" s="21" t="s">
        <v>23</v>
      </c>
      <c r="O13" s="16" t="s">
        <v>33</v>
      </c>
      <c r="P13" s="16" t="s">
        <v>34</v>
      </c>
      <c r="Q13" s="108">
        <v>30</v>
      </c>
      <c r="R13" s="109">
        <v>0.1</v>
      </c>
      <c r="S13" s="107">
        <f t="shared" ref="S13:S37" si="6">Q13*R13</f>
        <v>3</v>
      </c>
      <c r="T13" s="92"/>
      <c r="U13" s="18">
        <f t="shared" si="1"/>
        <v>0</v>
      </c>
      <c r="V13" s="37">
        <v>2.85</v>
      </c>
      <c r="W13" s="32">
        <f t="shared" si="2"/>
        <v>0</v>
      </c>
      <c r="X13" s="55">
        <v>1.473E-2</v>
      </c>
      <c r="Y13" s="32">
        <f t="shared" si="0"/>
        <v>0</v>
      </c>
    </row>
    <row r="14" spans="1:25" ht="16.5" customHeight="1" x14ac:dyDescent="0.25">
      <c r="A14" s="16">
        <v>6</v>
      </c>
      <c r="B14" s="17" t="s">
        <v>8</v>
      </c>
      <c r="C14" s="16" t="s">
        <v>16</v>
      </c>
      <c r="D14" s="16" t="s">
        <v>15</v>
      </c>
      <c r="E14" s="108">
        <v>9</v>
      </c>
      <c r="F14" s="107">
        <v>0.4</v>
      </c>
      <c r="G14" s="107">
        <f t="shared" si="3"/>
        <v>3.6</v>
      </c>
      <c r="H14" s="92"/>
      <c r="I14" s="18">
        <f t="shared" si="4"/>
        <v>0</v>
      </c>
      <c r="J14" s="37">
        <v>12.4</v>
      </c>
      <c r="K14" s="32">
        <f t="shared" si="5"/>
        <v>0</v>
      </c>
      <c r="M14" s="16">
        <v>32</v>
      </c>
      <c r="N14" s="21" t="s">
        <v>26</v>
      </c>
      <c r="O14" s="16" t="s">
        <v>35</v>
      </c>
      <c r="P14" s="16" t="s">
        <v>34</v>
      </c>
      <c r="Q14" s="108">
        <v>30</v>
      </c>
      <c r="R14" s="109">
        <v>0.1</v>
      </c>
      <c r="S14" s="107">
        <f t="shared" si="6"/>
        <v>3</v>
      </c>
      <c r="T14" s="92"/>
      <c r="U14" s="18">
        <f t="shared" si="1"/>
        <v>0</v>
      </c>
      <c r="V14" s="37">
        <v>2.85</v>
      </c>
      <c r="W14" s="32">
        <f t="shared" si="2"/>
        <v>0</v>
      </c>
      <c r="X14" s="55">
        <v>1.473E-2</v>
      </c>
      <c r="Y14" s="32">
        <f t="shared" si="0"/>
        <v>0</v>
      </c>
    </row>
    <row r="15" spans="1:25" ht="16.5" customHeight="1" x14ac:dyDescent="0.25">
      <c r="A15" s="16">
        <v>7</v>
      </c>
      <c r="B15" s="17" t="s">
        <v>10</v>
      </c>
      <c r="C15" s="16" t="s">
        <v>17</v>
      </c>
      <c r="D15" s="16" t="s">
        <v>15</v>
      </c>
      <c r="E15" s="108">
        <v>9</v>
      </c>
      <c r="F15" s="107">
        <v>0.4</v>
      </c>
      <c r="G15" s="107">
        <f t="shared" si="3"/>
        <v>3.6</v>
      </c>
      <c r="H15" s="88"/>
      <c r="I15" s="18">
        <f t="shared" si="4"/>
        <v>0</v>
      </c>
      <c r="J15" s="37">
        <v>12.4</v>
      </c>
      <c r="K15" s="32">
        <f t="shared" si="5"/>
        <v>0</v>
      </c>
      <c r="M15" s="16">
        <v>33</v>
      </c>
      <c r="N15" s="17" t="s">
        <v>30</v>
      </c>
      <c r="O15" s="16" t="s">
        <v>103</v>
      </c>
      <c r="P15" s="16" t="s">
        <v>36</v>
      </c>
      <c r="Q15" s="108">
        <v>30</v>
      </c>
      <c r="R15" s="109">
        <v>0.1</v>
      </c>
      <c r="S15" s="107">
        <f t="shared" si="6"/>
        <v>3</v>
      </c>
      <c r="T15" s="92"/>
      <c r="U15" s="18">
        <f t="shared" si="1"/>
        <v>0</v>
      </c>
      <c r="V15" s="37">
        <v>2.4</v>
      </c>
      <c r="W15" s="32">
        <f t="shared" si="2"/>
        <v>0</v>
      </c>
      <c r="X15" s="55">
        <v>1.304E-2</v>
      </c>
      <c r="Y15" s="32">
        <f t="shared" si="0"/>
        <v>0</v>
      </c>
    </row>
    <row r="16" spans="1:25" ht="16.5" customHeight="1" x14ac:dyDescent="0.25">
      <c r="A16" s="16">
        <v>8</v>
      </c>
      <c r="B16" s="17" t="s">
        <v>12</v>
      </c>
      <c r="C16" s="16" t="s">
        <v>18</v>
      </c>
      <c r="D16" s="16" t="s">
        <v>15</v>
      </c>
      <c r="E16" s="108">
        <v>9</v>
      </c>
      <c r="F16" s="107">
        <v>0.4</v>
      </c>
      <c r="G16" s="107">
        <f t="shared" si="3"/>
        <v>3.6</v>
      </c>
      <c r="H16" s="88"/>
      <c r="I16" s="18">
        <f t="shared" si="4"/>
        <v>0</v>
      </c>
      <c r="J16" s="37">
        <v>12.4</v>
      </c>
      <c r="K16" s="32">
        <f t="shared" si="5"/>
        <v>0</v>
      </c>
      <c r="M16" s="16">
        <v>34</v>
      </c>
      <c r="N16" s="17" t="s">
        <v>37</v>
      </c>
      <c r="O16" s="16" t="s">
        <v>38</v>
      </c>
      <c r="P16" s="16" t="s">
        <v>36</v>
      </c>
      <c r="Q16" s="108">
        <v>30</v>
      </c>
      <c r="R16" s="109">
        <v>0.1</v>
      </c>
      <c r="S16" s="107">
        <f t="shared" si="6"/>
        <v>3</v>
      </c>
      <c r="T16" s="92"/>
      <c r="U16" s="18">
        <f t="shared" si="1"/>
        <v>0</v>
      </c>
      <c r="V16" s="37">
        <v>2.4</v>
      </c>
      <c r="W16" s="32">
        <f t="shared" si="2"/>
        <v>0</v>
      </c>
      <c r="X16" s="55">
        <v>1.304E-2</v>
      </c>
      <c r="Y16" s="32">
        <f t="shared" si="0"/>
        <v>0</v>
      </c>
    </row>
    <row r="17" spans="1:38" ht="16.5" customHeight="1" x14ac:dyDescent="0.25">
      <c r="A17" s="16">
        <v>10</v>
      </c>
      <c r="B17" s="17" t="s">
        <v>189</v>
      </c>
      <c r="C17" s="16" t="s">
        <v>105</v>
      </c>
      <c r="D17" s="16" t="s">
        <v>7</v>
      </c>
      <c r="E17" s="108">
        <v>20</v>
      </c>
      <c r="F17" s="111">
        <v>0.19</v>
      </c>
      <c r="G17" s="107">
        <f t="shared" si="3"/>
        <v>3.8</v>
      </c>
      <c r="H17" s="110"/>
      <c r="I17" s="18">
        <f t="shared" si="4"/>
        <v>0</v>
      </c>
      <c r="J17" s="37">
        <v>10.93</v>
      </c>
      <c r="K17" s="32">
        <f t="shared" si="5"/>
        <v>0</v>
      </c>
      <c r="M17" s="16">
        <v>35</v>
      </c>
      <c r="N17" s="17" t="s">
        <v>46</v>
      </c>
      <c r="O17" s="16" t="s">
        <v>47</v>
      </c>
      <c r="P17" s="16" t="s">
        <v>45</v>
      </c>
      <c r="Q17" s="108">
        <v>40</v>
      </c>
      <c r="R17" s="109">
        <v>8.5800000000000001E-2</v>
      </c>
      <c r="S17" s="107">
        <f t="shared" si="6"/>
        <v>3.4319999999999999</v>
      </c>
      <c r="T17" s="92"/>
      <c r="U17" s="18">
        <f t="shared" si="1"/>
        <v>0</v>
      </c>
      <c r="V17" s="37">
        <v>2.9</v>
      </c>
      <c r="W17" s="32">
        <f t="shared" si="2"/>
        <v>0</v>
      </c>
      <c r="X17" s="55">
        <v>1.8149999999999999E-2</v>
      </c>
      <c r="Y17" s="32">
        <f t="shared" si="0"/>
        <v>0</v>
      </c>
    </row>
    <row r="18" spans="1:38" ht="16.5" customHeight="1" x14ac:dyDescent="0.25">
      <c r="A18" s="16">
        <v>11</v>
      </c>
      <c r="B18" s="17" t="s">
        <v>106</v>
      </c>
      <c r="C18" s="16" t="s">
        <v>107</v>
      </c>
      <c r="D18" s="16" t="s">
        <v>7</v>
      </c>
      <c r="E18" s="108">
        <v>20</v>
      </c>
      <c r="F18" s="111">
        <v>0.19</v>
      </c>
      <c r="G18" s="107">
        <f t="shared" si="3"/>
        <v>3.8</v>
      </c>
      <c r="H18" s="110"/>
      <c r="I18" s="18">
        <f t="shared" si="4"/>
        <v>0</v>
      </c>
      <c r="J18" s="37">
        <v>10.93</v>
      </c>
      <c r="K18" s="32">
        <f t="shared" si="5"/>
        <v>0</v>
      </c>
      <c r="M18" s="16">
        <v>36</v>
      </c>
      <c r="N18" s="17" t="s">
        <v>48</v>
      </c>
      <c r="O18" s="16" t="s">
        <v>49</v>
      </c>
      <c r="P18" s="16" t="s">
        <v>25</v>
      </c>
      <c r="Q18" s="108">
        <v>18</v>
      </c>
      <c r="R18" s="109">
        <v>0.25719999999999998</v>
      </c>
      <c r="S18" s="107">
        <f t="shared" si="6"/>
        <v>4.6295999999999999</v>
      </c>
      <c r="T18" s="92"/>
      <c r="U18" s="18">
        <f t="shared" si="1"/>
        <v>0</v>
      </c>
      <c r="V18" s="37">
        <v>2.9</v>
      </c>
      <c r="W18" s="32">
        <f t="shared" si="2"/>
        <v>0</v>
      </c>
      <c r="X18" s="55">
        <v>2.7619999999999999E-2</v>
      </c>
      <c r="Y18" s="32">
        <f t="shared" si="0"/>
        <v>0</v>
      </c>
    </row>
    <row r="19" spans="1:38" ht="16.5" customHeight="1" x14ac:dyDescent="0.25">
      <c r="A19" s="16">
        <v>12</v>
      </c>
      <c r="B19" s="17" t="s">
        <v>190</v>
      </c>
      <c r="C19" s="16" t="s">
        <v>191</v>
      </c>
      <c r="D19" s="16" t="s">
        <v>7</v>
      </c>
      <c r="E19" s="108">
        <v>20</v>
      </c>
      <c r="F19" s="111">
        <v>0.19</v>
      </c>
      <c r="G19" s="107">
        <f t="shared" si="3"/>
        <v>3.8</v>
      </c>
      <c r="H19" s="110"/>
      <c r="I19" s="18">
        <f t="shared" si="4"/>
        <v>0</v>
      </c>
      <c r="J19" s="37">
        <v>10.93</v>
      </c>
      <c r="K19" s="32">
        <f t="shared" si="5"/>
        <v>0</v>
      </c>
      <c r="M19" s="16">
        <v>37</v>
      </c>
      <c r="N19" s="17" t="s">
        <v>50</v>
      </c>
      <c r="O19" s="16" t="s">
        <v>51</v>
      </c>
      <c r="P19" s="16" t="s">
        <v>25</v>
      </c>
      <c r="Q19" s="108">
        <v>18</v>
      </c>
      <c r="R19" s="109">
        <v>0.25719999999999998</v>
      </c>
      <c r="S19" s="107">
        <f t="shared" si="6"/>
        <v>4.6295999999999999</v>
      </c>
      <c r="T19" s="92"/>
      <c r="U19" s="18">
        <f t="shared" si="1"/>
        <v>0</v>
      </c>
      <c r="V19" s="37">
        <v>2.9</v>
      </c>
      <c r="W19" s="32">
        <f t="shared" si="2"/>
        <v>0</v>
      </c>
      <c r="X19" s="55">
        <v>2.7619999999999999E-2</v>
      </c>
      <c r="Y19" s="32">
        <f t="shared" si="0"/>
        <v>0</v>
      </c>
    </row>
    <row r="20" spans="1:38" ht="16.5" customHeight="1" x14ac:dyDescent="0.25">
      <c r="A20" s="16">
        <v>13</v>
      </c>
      <c r="B20" s="17" t="s">
        <v>192</v>
      </c>
      <c r="C20" s="16" t="s">
        <v>193</v>
      </c>
      <c r="D20" s="16" t="s">
        <v>7</v>
      </c>
      <c r="E20" s="108">
        <v>20</v>
      </c>
      <c r="F20" s="111">
        <v>0.19</v>
      </c>
      <c r="G20" s="107">
        <f t="shared" si="3"/>
        <v>3.8</v>
      </c>
      <c r="H20" s="110"/>
      <c r="I20" s="18">
        <f t="shared" si="4"/>
        <v>0</v>
      </c>
      <c r="J20" s="37">
        <v>10.93</v>
      </c>
      <c r="K20" s="32">
        <f t="shared" si="5"/>
        <v>0</v>
      </c>
      <c r="M20" s="16">
        <v>38</v>
      </c>
      <c r="N20" s="17" t="s">
        <v>153</v>
      </c>
      <c r="O20" s="16" t="s">
        <v>52</v>
      </c>
      <c r="P20" s="16" t="s">
        <v>25</v>
      </c>
      <c r="Q20" s="108">
        <v>18</v>
      </c>
      <c r="R20" s="109">
        <v>0.25719999999999998</v>
      </c>
      <c r="S20" s="107">
        <f t="shared" si="6"/>
        <v>4.6295999999999999</v>
      </c>
      <c r="T20" s="92"/>
      <c r="U20" s="18">
        <f t="shared" si="1"/>
        <v>0</v>
      </c>
      <c r="V20" s="37">
        <v>2.9</v>
      </c>
      <c r="W20" s="32">
        <f t="shared" si="2"/>
        <v>0</v>
      </c>
      <c r="X20" s="55">
        <v>2.7619999999999999E-2</v>
      </c>
      <c r="Y20" s="32">
        <f t="shared" si="0"/>
        <v>0</v>
      </c>
    </row>
    <row r="21" spans="1:38" ht="16.5" customHeight="1" x14ac:dyDescent="0.25">
      <c r="A21" s="270" t="s">
        <v>69</v>
      </c>
      <c r="B21" s="271"/>
      <c r="C21" s="271"/>
      <c r="D21" s="271"/>
      <c r="E21" s="271"/>
      <c r="F21" s="271"/>
      <c r="G21" s="272"/>
      <c r="H21" s="20">
        <f>SUM(H17:H20)</f>
        <v>0</v>
      </c>
      <c r="I21" s="18">
        <f>SUM(I17:I20)</f>
        <v>0</v>
      </c>
      <c r="J21" s="33"/>
      <c r="K21" s="38">
        <f>SUM(K17:K20)</f>
        <v>0</v>
      </c>
      <c r="M21" s="16">
        <v>39</v>
      </c>
      <c r="N21" s="17" t="s">
        <v>134</v>
      </c>
      <c r="O21" s="16" t="s">
        <v>123</v>
      </c>
      <c r="P21" s="16" t="s">
        <v>124</v>
      </c>
      <c r="Q21" s="108">
        <v>12</v>
      </c>
      <c r="R21" s="109">
        <v>0.41660000000000003</v>
      </c>
      <c r="S21" s="107">
        <f t="shared" si="6"/>
        <v>4.9992000000000001</v>
      </c>
      <c r="T21" s="92"/>
      <c r="U21" s="18">
        <f t="shared" si="1"/>
        <v>0</v>
      </c>
      <c r="V21" s="37">
        <v>2.1</v>
      </c>
      <c r="W21" s="32">
        <f t="shared" si="2"/>
        <v>0</v>
      </c>
      <c r="X21" s="55">
        <v>2.3140000000000001E-2</v>
      </c>
      <c r="Y21" s="32">
        <f t="shared" si="0"/>
        <v>0</v>
      </c>
    </row>
    <row r="22" spans="1:38" ht="16.5" customHeight="1" x14ac:dyDescent="0.25">
      <c r="A22" s="16">
        <v>14</v>
      </c>
      <c r="B22" s="17" t="s">
        <v>188</v>
      </c>
      <c r="C22" s="16" t="s">
        <v>108</v>
      </c>
      <c r="D22" s="16" t="s">
        <v>21</v>
      </c>
      <c r="E22" s="108">
        <v>12</v>
      </c>
      <c r="F22" s="111">
        <v>0.38</v>
      </c>
      <c r="G22" s="107">
        <f>E22*F22</f>
        <v>4.5600000000000005</v>
      </c>
      <c r="H22" s="110"/>
      <c r="I22" s="18">
        <f>G22*H22</f>
        <v>0</v>
      </c>
      <c r="J22" s="37">
        <v>12.95</v>
      </c>
      <c r="K22" s="32">
        <f>H22*J22</f>
        <v>0</v>
      </c>
      <c r="M22" s="16">
        <v>40</v>
      </c>
      <c r="N22" s="17" t="s">
        <v>135</v>
      </c>
      <c r="O22" s="16" t="s">
        <v>125</v>
      </c>
      <c r="P22" s="16" t="s">
        <v>124</v>
      </c>
      <c r="Q22" s="108">
        <v>12</v>
      </c>
      <c r="R22" s="109">
        <v>0.41660000000000003</v>
      </c>
      <c r="S22" s="107">
        <f t="shared" si="6"/>
        <v>4.9992000000000001</v>
      </c>
      <c r="T22" s="92"/>
      <c r="U22" s="18">
        <f t="shared" si="1"/>
        <v>0</v>
      </c>
      <c r="V22" s="37">
        <v>2.1</v>
      </c>
      <c r="W22" s="32">
        <f t="shared" si="2"/>
        <v>0</v>
      </c>
      <c r="X22" s="55">
        <v>2.3140000000000001E-2</v>
      </c>
      <c r="Y22" s="32">
        <f t="shared" si="0"/>
        <v>0</v>
      </c>
    </row>
    <row r="23" spans="1:38" ht="16.5" customHeight="1" x14ac:dyDescent="0.25">
      <c r="A23" s="16">
        <v>15</v>
      </c>
      <c r="B23" s="17" t="s">
        <v>189</v>
      </c>
      <c r="C23" s="16" t="s">
        <v>109</v>
      </c>
      <c r="D23" s="16" t="s">
        <v>21</v>
      </c>
      <c r="E23" s="108">
        <v>12</v>
      </c>
      <c r="F23" s="111">
        <v>0.38</v>
      </c>
      <c r="G23" s="107">
        <f>E23*F23</f>
        <v>4.5600000000000005</v>
      </c>
      <c r="H23" s="110"/>
      <c r="I23" s="18">
        <f>G23*H23</f>
        <v>0</v>
      </c>
      <c r="J23" s="37">
        <v>12.95</v>
      </c>
      <c r="K23" s="32">
        <f>H23*J23</f>
        <v>0</v>
      </c>
      <c r="M23" s="16">
        <v>41</v>
      </c>
      <c r="N23" s="17" t="s">
        <v>133</v>
      </c>
      <c r="O23" s="16" t="s">
        <v>129</v>
      </c>
      <c r="P23" s="16" t="s">
        <v>124</v>
      </c>
      <c r="Q23" s="108">
        <v>12</v>
      </c>
      <c r="R23" s="109">
        <v>0.41660000000000003</v>
      </c>
      <c r="S23" s="107">
        <f t="shared" si="6"/>
        <v>4.9992000000000001</v>
      </c>
      <c r="T23" s="92"/>
      <c r="U23" s="18">
        <f t="shared" si="1"/>
        <v>0</v>
      </c>
      <c r="V23" s="37">
        <v>2.1</v>
      </c>
      <c r="W23" s="32">
        <f t="shared" si="2"/>
        <v>0</v>
      </c>
      <c r="X23" s="55">
        <v>2.3140000000000001E-2</v>
      </c>
      <c r="Y23" s="32">
        <f t="shared" si="0"/>
        <v>0</v>
      </c>
    </row>
    <row r="24" spans="1:38" ht="16.5" customHeight="1" x14ac:dyDescent="0.25">
      <c r="A24" s="16">
        <v>17</v>
      </c>
      <c r="B24" s="17" t="s">
        <v>190</v>
      </c>
      <c r="C24" s="16" t="s">
        <v>194</v>
      </c>
      <c r="D24" s="16" t="s">
        <v>21</v>
      </c>
      <c r="E24" s="108">
        <v>12</v>
      </c>
      <c r="F24" s="111">
        <v>0.38</v>
      </c>
      <c r="G24" s="107">
        <f>E24*F24</f>
        <v>4.5600000000000005</v>
      </c>
      <c r="H24" s="110"/>
      <c r="I24" s="18">
        <f>G24*H24</f>
        <v>0</v>
      </c>
      <c r="J24" s="37">
        <v>12.95</v>
      </c>
      <c r="K24" s="32">
        <f>H24*J24</f>
        <v>0</v>
      </c>
      <c r="M24" s="16">
        <v>42</v>
      </c>
      <c r="N24" s="17" t="s">
        <v>140</v>
      </c>
      <c r="O24" s="16" t="s">
        <v>139</v>
      </c>
      <c r="P24" s="16" t="s">
        <v>124</v>
      </c>
      <c r="Q24" s="108">
        <v>12</v>
      </c>
      <c r="R24" s="109">
        <v>0.41660000000000003</v>
      </c>
      <c r="S24" s="107">
        <f t="shared" si="6"/>
        <v>4.9992000000000001</v>
      </c>
      <c r="T24" s="92"/>
      <c r="U24" s="18">
        <f t="shared" si="1"/>
        <v>0</v>
      </c>
      <c r="V24" s="37">
        <v>2.1</v>
      </c>
      <c r="W24" s="32">
        <f t="shared" si="2"/>
        <v>0</v>
      </c>
      <c r="X24" s="55">
        <v>2.3140000000000001E-2</v>
      </c>
      <c r="Y24" s="32">
        <f t="shared" si="0"/>
        <v>0</v>
      </c>
    </row>
    <row r="25" spans="1:38" ht="16.5" customHeight="1" x14ac:dyDescent="0.25">
      <c r="A25" s="16">
        <v>18</v>
      </c>
      <c r="B25" s="17" t="s">
        <v>192</v>
      </c>
      <c r="C25" s="16" t="s">
        <v>195</v>
      </c>
      <c r="D25" s="16" t="s">
        <v>21</v>
      </c>
      <c r="E25" s="108">
        <v>12</v>
      </c>
      <c r="F25" s="111">
        <v>0.38</v>
      </c>
      <c r="G25" s="107">
        <f>E25*F25</f>
        <v>4.5600000000000005</v>
      </c>
      <c r="H25" s="110"/>
      <c r="I25" s="18">
        <f>G25*H25</f>
        <v>0</v>
      </c>
      <c r="J25" s="37">
        <v>12.95</v>
      </c>
      <c r="K25" s="32">
        <f>H25*J25</f>
        <v>0</v>
      </c>
      <c r="M25" s="16">
        <v>43</v>
      </c>
      <c r="N25" s="17" t="s">
        <v>126</v>
      </c>
      <c r="O25" s="16" t="s">
        <v>127</v>
      </c>
      <c r="P25" s="16" t="s">
        <v>124</v>
      </c>
      <c r="Q25" s="108">
        <v>30</v>
      </c>
      <c r="R25" s="109">
        <v>0.21429999999999999</v>
      </c>
      <c r="S25" s="107">
        <f t="shared" si="6"/>
        <v>6.4289999999999994</v>
      </c>
      <c r="T25" s="92"/>
      <c r="U25" s="18">
        <f t="shared" si="1"/>
        <v>0</v>
      </c>
      <c r="V25" s="37">
        <v>4</v>
      </c>
      <c r="W25" s="32">
        <f t="shared" si="2"/>
        <v>0</v>
      </c>
      <c r="X25" s="55">
        <v>2.1870000000000001E-2</v>
      </c>
      <c r="Y25" s="32">
        <f t="shared" si="0"/>
        <v>0</v>
      </c>
    </row>
    <row r="26" spans="1:38" ht="16.5" customHeight="1" x14ac:dyDescent="0.25">
      <c r="A26" s="270" t="s">
        <v>111</v>
      </c>
      <c r="B26" s="271"/>
      <c r="C26" s="271"/>
      <c r="D26" s="271"/>
      <c r="E26" s="271"/>
      <c r="F26" s="271"/>
      <c r="G26" s="272"/>
      <c r="H26" s="20">
        <f>SUM(H22:H25)</f>
        <v>0</v>
      </c>
      <c r="I26" s="19">
        <f>SUM(I22:I25)</f>
        <v>0</v>
      </c>
      <c r="J26" s="33"/>
      <c r="K26" s="38">
        <f>SUM(K22:K25)</f>
        <v>0</v>
      </c>
      <c r="M26" s="16">
        <v>44</v>
      </c>
      <c r="N26" s="17" t="s">
        <v>26</v>
      </c>
      <c r="O26" s="16" t="s">
        <v>128</v>
      </c>
      <c r="P26" s="16" t="s">
        <v>124</v>
      </c>
      <c r="Q26" s="108">
        <v>30</v>
      </c>
      <c r="R26" s="109">
        <v>0.21429999999999999</v>
      </c>
      <c r="S26" s="107">
        <f t="shared" si="6"/>
        <v>6.4289999999999994</v>
      </c>
      <c r="T26" s="92"/>
      <c r="U26" s="18">
        <f t="shared" si="1"/>
        <v>0</v>
      </c>
      <c r="V26" s="37">
        <v>4</v>
      </c>
      <c r="W26" s="32">
        <f t="shared" si="2"/>
        <v>0</v>
      </c>
      <c r="X26" s="55">
        <v>2.1870000000000001E-2</v>
      </c>
      <c r="Y26" s="32">
        <f t="shared" si="0"/>
        <v>0</v>
      </c>
    </row>
    <row r="27" spans="1:38" ht="16.5" customHeight="1" x14ac:dyDescent="0.25">
      <c r="A27" s="283" t="s">
        <v>112</v>
      </c>
      <c r="B27" s="284"/>
      <c r="C27" s="284"/>
      <c r="D27" s="284"/>
      <c r="E27" s="284"/>
      <c r="F27" s="284"/>
      <c r="G27" s="285"/>
      <c r="H27" s="45">
        <f>H21+H26</f>
        <v>0</v>
      </c>
      <c r="I27" s="46">
        <f>I21+I26</f>
        <v>0</v>
      </c>
      <c r="J27" s="47"/>
      <c r="K27" s="48">
        <f>K21+K26</f>
        <v>0</v>
      </c>
      <c r="M27" s="16">
        <v>45</v>
      </c>
      <c r="N27" s="17" t="s">
        <v>137</v>
      </c>
      <c r="O27" s="16" t="s">
        <v>131</v>
      </c>
      <c r="P27" s="16" t="s">
        <v>124</v>
      </c>
      <c r="Q27" s="108">
        <v>30</v>
      </c>
      <c r="R27" s="109">
        <v>0.21429999999999999</v>
      </c>
      <c r="S27" s="107">
        <f t="shared" si="6"/>
        <v>6.4289999999999994</v>
      </c>
      <c r="T27" s="92"/>
      <c r="U27" s="18">
        <f t="shared" si="1"/>
        <v>0</v>
      </c>
      <c r="V27" s="37">
        <v>4</v>
      </c>
      <c r="W27" s="32">
        <f t="shared" si="2"/>
        <v>0</v>
      </c>
      <c r="X27" s="55">
        <v>2.1870000000000001E-2</v>
      </c>
      <c r="Y27" s="32">
        <f t="shared" si="0"/>
        <v>0</v>
      </c>
    </row>
    <row r="28" spans="1:38" s="8" customFormat="1" ht="16.5" customHeight="1" x14ac:dyDescent="0.25">
      <c r="A28" s="16">
        <v>19</v>
      </c>
      <c r="B28" s="17" t="s">
        <v>154</v>
      </c>
      <c r="C28" s="16" t="s">
        <v>155</v>
      </c>
      <c r="D28" s="16" t="s">
        <v>7</v>
      </c>
      <c r="E28" s="108">
        <v>20</v>
      </c>
      <c r="F28" s="107">
        <v>0.2</v>
      </c>
      <c r="G28" s="107">
        <f>E28*F28</f>
        <v>4</v>
      </c>
      <c r="H28" s="110"/>
      <c r="I28" s="18">
        <f>G28*H28</f>
        <v>0</v>
      </c>
      <c r="J28" s="37">
        <v>10.93</v>
      </c>
      <c r="K28" s="32">
        <f>H28*J28</f>
        <v>0</v>
      </c>
      <c r="L28" s="101"/>
      <c r="M28" s="16">
        <v>46</v>
      </c>
      <c r="N28" s="17" t="s">
        <v>138</v>
      </c>
      <c r="O28" s="16" t="s">
        <v>132</v>
      </c>
      <c r="P28" s="16" t="s">
        <v>124</v>
      </c>
      <c r="Q28" s="108">
        <v>30</v>
      </c>
      <c r="R28" s="109">
        <v>0.21429999999999999</v>
      </c>
      <c r="S28" s="107">
        <f t="shared" si="6"/>
        <v>6.4289999999999994</v>
      </c>
      <c r="T28" s="92"/>
      <c r="U28" s="18">
        <f t="shared" si="1"/>
        <v>0</v>
      </c>
      <c r="V28" s="37">
        <v>4</v>
      </c>
      <c r="W28" s="32">
        <f t="shared" si="2"/>
        <v>0</v>
      </c>
      <c r="X28" s="55">
        <v>2.1870000000000001E-2</v>
      </c>
      <c r="Y28" s="32">
        <f t="shared" si="0"/>
        <v>0</v>
      </c>
      <c r="Z28" s="101"/>
    </row>
    <row r="29" spans="1:38" s="8" customFormat="1" ht="16.5" customHeight="1" x14ac:dyDescent="0.25">
      <c r="A29" s="16">
        <v>20</v>
      </c>
      <c r="B29" s="17" t="s">
        <v>156</v>
      </c>
      <c r="C29" s="16" t="s">
        <v>157</v>
      </c>
      <c r="D29" s="16" t="s">
        <v>7</v>
      </c>
      <c r="E29" s="108">
        <v>20</v>
      </c>
      <c r="F29" s="107">
        <v>0.2</v>
      </c>
      <c r="G29" s="107">
        <f>E29*F29</f>
        <v>4</v>
      </c>
      <c r="H29" s="110"/>
      <c r="I29" s="18">
        <f>G29*H29</f>
        <v>0</v>
      </c>
      <c r="J29" s="37">
        <v>10.93</v>
      </c>
      <c r="K29" s="32">
        <f>H29*J29</f>
        <v>0</v>
      </c>
      <c r="L29" s="101"/>
      <c r="M29" s="16">
        <v>47</v>
      </c>
      <c r="N29" s="17" t="s">
        <v>198</v>
      </c>
      <c r="O29" s="16" t="s">
        <v>199</v>
      </c>
      <c r="P29" s="16" t="s">
        <v>148</v>
      </c>
      <c r="Q29" s="108">
        <v>24</v>
      </c>
      <c r="R29" s="109">
        <v>0.25</v>
      </c>
      <c r="S29" s="107">
        <f t="shared" si="6"/>
        <v>6</v>
      </c>
      <c r="T29" s="92"/>
      <c r="U29" s="18">
        <f t="shared" si="1"/>
        <v>0</v>
      </c>
      <c r="V29" s="37">
        <v>3.8</v>
      </c>
      <c r="W29" s="32">
        <f t="shared" si="2"/>
        <v>0</v>
      </c>
      <c r="X29" s="55">
        <v>3.0599999999999999E-2</v>
      </c>
      <c r="Y29" s="32">
        <f t="shared" si="0"/>
        <v>0</v>
      </c>
      <c r="Z29" s="101"/>
    </row>
    <row r="30" spans="1:38" s="8" customFormat="1" ht="16.5" customHeight="1" x14ac:dyDescent="0.25">
      <c r="A30" s="16">
        <v>21</v>
      </c>
      <c r="B30" s="17" t="s">
        <v>158</v>
      </c>
      <c r="C30" s="16" t="s">
        <v>159</v>
      </c>
      <c r="D30" s="16" t="s">
        <v>7</v>
      </c>
      <c r="E30" s="108">
        <v>20</v>
      </c>
      <c r="F30" s="107">
        <v>0.2</v>
      </c>
      <c r="G30" s="107">
        <f>E30*F30</f>
        <v>4</v>
      </c>
      <c r="H30" s="110"/>
      <c r="I30" s="18">
        <f>G30*H30</f>
        <v>0</v>
      </c>
      <c r="J30" s="37">
        <v>10.93</v>
      </c>
      <c r="K30" s="32">
        <f>H30*J30</f>
        <v>0</v>
      </c>
      <c r="L30" s="101"/>
      <c r="M30" s="16">
        <v>48</v>
      </c>
      <c r="N30" s="17" t="s">
        <v>200</v>
      </c>
      <c r="O30" s="16" t="s">
        <v>201</v>
      </c>
      <c r="P30" s="16" t="s">
        <v>148</v>
      </c>
      <c r="Q30" s="108">
        <v>24</v>
      </c>
      <c r="R30" s="109">
        <v>0.25</v>
      </c>
      <c r="S30" s="107">
        <f t="shared" si="6"/>
        <v>6</v>
      </c>
      <c r="T30" s="92"/>
      <c r="U30" s="18">
        <f t="shared" si="1"/>
        <v>0</v>
      </c>
      <c r="V30" s="37">
        <v>3.8</v>
      </c>
      <c r="W30" s="32">
        <f t="shared" si="2"/>
        <v>0</v>
      </c>
      <c r="X30" s="55">
        <v>3.0599999999999999E-2</v>
      </c>
      <c r="Y30" s="32">
        <f t="shared" si="0"/>
        <v>0</v>
      </c>
      <c r="Z30" s="101"/>
    </row>
    <row r="31" spans="1:38" ht="16.5" customHeight="1" x14ac:dyDescent="0.25">
      <c r="A31" s="270" t="s">
        <v>69</v>
      </c>
      <c r="B31" s="271"/>
      <c r="C31" s="271"/>
      <c r="D31" s="271"/>
      <c r="E31" s="271"/>
      <c r="F31" s="271"/>
      <c r="G31" s="272"/>
      <c r="H31" s="20">
        <f>SUM(H28:H30)</f>
        <v>0</v>
      </c>
      <c r="I31" s="18">
        <f>SUM(I28:I30)</f>
        <v>0</v>
      </c>
      <c r="J31" s="33"/>
      <c r="K31" s="38">
        <f>SUM(K28:K30)</f>
        <v>0</v>
      </c>
      <c r="M31" s="16">
        <v>49</v>
      </c>
      <c r="N31" s="17" t="s">
        <v>202</v>
      </c>
      <c r="O31" s="16" t="s">
        <v>203</v>
      </c>
      <c r="P31" s="16" t="s">
        <v>148</v>
      </c>
      <c r="Q31" s="108">
        <v>24</v>
      </c>
      <c r="R31" s="109">
        <v>0.25</v>
      </c>
      <c r="S31" s="107">
        <f t="shared" si="6"/>
        <v>6</v>
      </c>
      <c r="T31" s="92"/>
      <c r="U31" s="18">
        <f t="shared" si="1"/>
        <v>0</v>
      </c>
      <c r="V31" s="37">
        <v>3.8</v>
      </c>
      <c r="W31" s="32">
        <f t="shared" si="2"/>
        <v>0</v>
      </c>
      <c r="X31" s="55">
        <v>3.0599999999999999E-2</v>
      </c>
      <c r="Y31" s="32">
        <f t="shared" si="0"/>
        <v>0</v>
      </c>
      <c r="AK31" s="8"/>
      <c r="AL31" s="8"/>
    </row>
    <row r="32" spans="1:38" ht="16.5" customHeight="1" x14ac:dyDescent="0.25">
      <c r="A32" s="16">
        <v>22</v>
      </c>
      <c r="B32" s="17" t="s">
        <v>154</v>
      </c>
      <c r="C32" s="16" t="s">
        <v>160</v>
      </c>
      <c r="D32" s="16" t="s">
        <v>21</v>
      </c>
      <c r="E32" s="108">
        <v>12</v>
      </c>
      <c r="F32" s="107">
        <v>0.4</v>
      </c>
      <c r="G32" s="107">
        <f>E32*F32</f>
        <v>4.8000000000000007</v>
      </c>
      <c r="H32" s="110"/>
      <c r="I32" s="18">
        <f>G32*H32</f>
        <v>0</v>
      </c>
      <c r="J32" s="33"/>
      <c r="K32" s="33"/>
      <c r="M32" s="16">
        <v>50</v>
      </c>
      <c r="N32" s="17" t="s">
        <v>222</v>
      </c>
      <c r="O32" s="16" t="s">
        <v>223</v>
      </c>
      <c r="P32" s="16" t="s">
        <v>148</v>
      </c>
      <c r="Q32" s="123">
        <v>24</v>
      </c>
      <c r="R32" s="124">
        <v>0.25</v>
      </c>
      <c r="S32" s="125">
        <v>6</v>
      </c>
      <c r="T32" s="92"/>
      <c r="U32" s="18">
        <f t="shared" si="1"/>
        <v>0</v>
      </c>
      <c r="V32" s="37">
        <v>3.8</v>
      </c>
      <c r="W32" s="32">
        <f t="shared" si="2"/>
        <v>0</v>
      </c>
      <c r="X32" s="55">
        <v>3.0599999999999999E-2</v>
      </c>
      <c r="Y32" s="32">
        <f t="shared" si="0"/>
        <v>0</v>
      </c>
      <c r="AK32" s="8"/>
      <c r="AL32" s="8"/>
    </row>
    <row r="33" spans="1:38" ht="16.5" customHeight="1" x14ac:dyDescent="0.25">
      <c r="A33" s="16">
        <v>23</v>
      </c>
      <c r="B33" s="17" t="s">
        <v>156</v>
      </c>
      <c r="C33" s="16" t="s">
        <v>161</v>
      </c>
      <c r="D33" s="16" t="s">
        <v>21</v>
      </c>
      <c r="E33" s="108">
        <v>12</v>
      </c>
      <c r="F33" s="107">
        <v>0.4</v>
      </c>
      <c r="G33" s="107">
        <f>E33*F33</f>
        <v>4.8000000000000007</v>
      </c>
      <c r="H33" s="110"/>
      <c r="I33" s="18">
        <f>G33*H33</f>
        <v>0</v>
      </c>
      <c r="J33" s="33"/>
      <c r="K33" s="33"/>
      <c r="M33" s="16">
        <v>51</v>
      </c>
      <c r="N33" s="17" t="s">
        <v>224</v>
      </c>
      <c r="O33" s="16" t="s">
        <v>225</v>
      </c>
      <c r="P33" s="16" t="s">
        <v>148</v>
      </c>
      <c r="Q33" s="123">
        <v>24</v>
      </c>
      <c r="R33" s="124">
        <v>0.25</v>
      </c>
      <c r="S33" s="125">
        <v>6</v>
      </c>
      <c r="T33" s="92"/>
      <c r="U33" s="18">
        <f t="shared" si="1"/>
        <v>0</v>
      </c>
      <c r="V33" s="37">
        <v>3.8</v>
      </c>
      <c r="W33" s="32">
        <f t="shared" si="2"/>
        <v>0</v>
      </c>
      <c r="X33" s="55">
        <v>3.0599999999999999E-2</v>
      </c>
      <c r="Y33" s="32">
        <f t="shared" si="0"/>
        <v>0</v>
      </c>
      <c r="AK33" s="8"/>
      <c r="AL33" s="8"/>
    </row>
    <row r="34" spans="1:38" ht="16.5" customHeight="1" x14ac:dyDescent="0.25">
      <c r="A34" s="270" t="s">
        <v>111</v>
      </c>
      <c r="B34" s="271"/>
      <c r="C34" s="271"/>
      <c r="D34" s="271"/>
      <c r="E34" s="271"/>
      <c r="F34" s="271"/>
      <c r="G34" s="272"/>
      <c r="H34" s="20">
        <f>SUM(H32:H33)</f>
        <v>0</v>
      </c>
      <c r="I34" s="19">
        <f>SUM(I32:I33)</f>
        <v>0</v>
      </c>
      <c r="J34" s="37">
        <v>12.95</v>
      </c>
      <c r="K34" s="32">
        <f>H33*J34</f>
        <v>0</v>
      </c>
      <c r="M34" s="16">
        <v>52</v>
      </c>
      <c r="N34" s="17" t="s">
        <v>56</v>
      </c>
      <c r="O34" s="16" t="s">
        <v>86</v>
      </c>
      <c r="P34" s="16" t="s">
        <v>57</v>
      </c>
      <c r="Q34" s="108">
        <v>300</v>
      </c>
      <c r="R34" s="109">
        <v>0.01</v>
      </c>
      <c r="S34" s="107">
        <f t="shared" si="6"/>
        <v>3</v>
      </c>
      <c r="T34" s="92"/>
      <c r="U34" s="18">
        <f t="shared" si="1"/>
        <v>0</v>
      </c>
      <c r="V34" s="37">
        <v>4.2</v>
      </c>
      <c r="W34" s="32">
        <f t="shared" si="2"/>
        <v>0</v>
      </c>
      <c r="X34" s="55">
        <v>1.8149999999999999E-2</v>
      </c>
      <c r="Y34" s="32">
        <f t="shared" si="0"/>
        <v>0</v>
      </c>
    </row>
    <row r="35" spans="1:38" ht="16.5" customHeight="1" x14ac:dyDescent="0.25">
      <c r="A35" s="286" t="s">
        <v>163</v>
      </c>
      <c r="B35" s="287"/>
      <c r="C35" s="287"/>
      <c r="D35" s="287"/>
      <c r="E35" s="287"/>
      <c r="F35" s="287"/>
      <c r="G35" s="288"/>
      <c r="H35" s="57">
        <f>H31+H34</f>
        <v>0</v>
      </c>
      <c r="I35" s="58">
        <f>I31+I34</f>
        <v>0</v>
      </c>
      <c r="J35" s="37">
        <v>12.95</v>
      </c>
      <c r="K35" s="32" t="e">
        <f>#REF!*J35</f>
        <v>#REF!</v>
      </c>
      <c r="M35" s="16">
        <v>53</v>
      </c>
      <c r="N35" s="17" t="s">
        <v>58</v>
      </c>
      <c r="O35" s="16" t="s">
        <v>90</v>
      </c>
      <c r="P35" s="16" t="s">
        <v>57</v>
      </c>
      <c r="Q35" s="108">
        <v>300</v>
      </c>
      <c r="R35" s="109">
        <v>0.01</v>
      </c>
      <c r="S35" s="107">
        <f t="shared" si="6"/>
        <v>3</v>
      </c>
      <c r="T35" s="92"/>
      <c r="U35" s="18">
        <f t="shared" si="1"/>
        <v>0</v>
      </c>
      <c r="V35" s="37">
        <v>4.2</v>
      </c>
      <c r="W35" s="32">
        <f t="shared" si="2"/>
        <v>0</v>
      </c>
      <c r="X35" s="55">
        <v>1.8149999999999999E-2</v>
      </c>
      <c r="Y35" s="32">
        <f t="shared" si="0"/>
        <v>0</v>
      </c>
    </row>
    <row r="36" spans="1:38" ht="16.5" customHeight="1" x14ac:dyDescent="0.25">
      <c r="A36" s="16">
        <v>25</v>
      </c>
      <c r="B36" s="17" t="s">
        <v>19</v>
      </c>
      <c r="C36" s="16" t="s">
        <v>20</v>
      </c>
      <c r="D36" s="16" t="s">
        <v>7</v>
      </c>
      <c r="E36" s="108">
        <v>12</v>
      </c>
      <c r="F36" s="111">
        <v>0.1</v>
      </c>
      <c r="G36" s="107">
        <f>E36*F36</f>
        <v>1.2000000000000002</v>
      </c>
      <c r="H36" s="110"/>
      <c r="I36" s="18">
        <f>G36*H36</f>
        <v>0</v>
      </c>
      <c r="J36" s="33"/>
      <c r="K36" s="38" t="e">
        <f>SUM(K34:K35)</f>
        <v>#REF!</v>
      </c>
      <c r="M36" s="16">
        <v>54</v>
      </c>
      <c r="N36" s="17" t="s">
        <v>59</v>
      </c>
      <c r="O36" s="16" t="s">
        <v>88</v>
      </c>
      <c r="P36" s="16" t="s">
        <v>60</v>
      </c>
      <c r="Q36" s="108">
        <v>300</v>
      </c>
      <c r="R36" s="109">
        <v>0.01</v>
      </c>
      <c r="S36" s="107">
        <f t="shared" si="6"/>
        <v>3</v>
      </c>
      <c r="T36" s="92"/>
      <c r="U36" s="18">
        <f t="shared" si="1"/>
        <v>0</v>
      </c>
      <c r="V36" s="37">
        <v>3.6</v>
      </c>
      <c r="W36" s="32">
        <f t="shared" si="2"/>
        <v>0</v>
      </c>
      <c r="X36" s="55">
        <v>1.8149999999999999E-2</v>
      </c>
      <c r="Y36" s="32">
        <f t="shared" si="0"/>
        <v>0</v>
      </c>
    </row>
    <row r="37" spans="1:38" ht="16.5" customHeight="1" x14ac:dyDescent="0.25">
      <c r="A37" s="16">
        <v>26</v>
      </c>
      <c r="B37" s="17" t="s">
        <v>19</v>
      </c>
      <c r="C37" s="16" t="s">
        <v>63</v>
      </c>
      <c r="D37" s="16" t="s">
        <v>21</v>
      </c>
      <c r="E37" s="108">
        <v>12</v>
      </c>
      <c r="F37" s="111">
        <v>0.14000000000000001</v>
      </c>
      <c r="G37" s="107">
        <f>E37*F37</f>
        <v>1.6800000000000002</v>
      </c>
      <c r="H37" s="110"/>
      <c r="I37" s="18">
        <f>G37*H37</f>
        <v>0</v>
      </c>
      <c r="J37" s="59"/>
      <c r="K37" s="60" t="e">
        <f>K31+K36</f>
        <v>#REF!</v>
      </c>
      <c r="M37" s="16">
        <v>55</v>
      </c>
      <c r="N37" s="17" t="s">
        <v>61</v>
      </c>
      <c r="O37" s="16" t="s">
        <v>87</v>
      </c>
      <c r="P37" s="16" t="s">
        <v>60</v>
      </c>
      <c r="Q37" s="108">
        <v>300</v>
      </c>
      <c r="R37" s="105">
        <v>0.01</v>
      </c>
      <c r="S37" s="107">
        <f t="shared" si="6"/>
        <v>3</v>
      </c>
      <c r="T37" s="92"/>
      <c r="U37" s="18">
        <f t="shared" si="1"/>
        <v>0</v>
      </c>
      <c r="V37" s="37">
        <v>3.6</v>
      </c>
      <c r="W37" s="32">
        <f t="shared" si="2"/>
        <v>0</v>
      </c>
      <c r="X37" s="55">
        <v>1.8149999999999999E-2</v>
      </c>
      <c r="Y37" s="32">
        <f t="shared" si="0"/>
        <v>0</v>
      </c>
    </row>
    <row r="38" spans="1:38" ht="16.5" customHeight="1" x14ac:dyDescent="0.25">
      <c r="J38" s="52"/>
      <c r="K38" s="53"/>
      <c r="M38" s="16">
        <v>56</v>
      </c>
      <c r="N38" s="54" t="s">
        <v>150</v>
      </c>
      <c r="O38" s="16" t="s">
        <v>141</v>
      </c>
      <c r="P38" s="16" t="s">
        <v>147</v>
      </c>
      <c r="Q38" s="106">
        <v>100</v>
      </c>
      <c r="R38" s="105">
        <v>7.1499999999999994E-2</v>
      </c>
      <c r="S38" s="56">
        <f t="shared" ref="S38:S43" si="7">R38*Q38</f>
        <v>7.1499999999999995</v>
      </c>
      <c r="T38" s="92"/>
      <c r="U38" s="18">
        <f t="shared" si="1"/>
        <v>0</v>
      </c>
      <c r="V38" s="37">
        <v>6</v>
      </c>
      <c r="W38" s="32">
        <f t="shared" si="2"/>
        <v>0</v>
      </c>
      <c r="X38" s="55">
        <v>2.7E-2</v>
      </c>
      <c r="Y38" s="32">
        <f t="shared" si="0"/>
        <v>0</v>
      </c>
      <c r="Z38" s="8"/>
    </row>
    <row r="39" spans="1:38" s="8" customFormat="1" ht="16.5" customHeight="1" x14ac:dyDescent="0.25">
      <c r="A39" s="101"/>
      <c r="B39" s="101"/>
      <c r="C39" s="101"/>
      <c r="D39" s="101"/>
      <c r="E39" s="101"/>
      <c r="F39" s="102"/>
      <c r="G39" s="102"/>
      <c r="H39" s="101"/>
      <c r="I39" s="101"/>
      <c r="J39" s="52"/>
      <c r="K39" s="53"/>
      <c r="L39" s="101"/>
      <c r="M39" s="16">
        <v>57</v>
      </c>
      <c r="N39" s="54" t="s">
        <v>149</v>
      </c>
      <c r="O39" s="16" t="s">
        <v>142</v>
      </c>
      <c r="P39" s="16" t="s">
        <v>147</v>
      </c>
      <c r="Q39" s="106">
        <v>100</v>
      </c>
      <c r="R39" s="105">
        <v>7.1499999999999994E-2</v>
      </c>
      <c r="S39" s="56">
        <f t="shared" si="7"/>
        <v>7.1499999999999995</v>
      </c>
      <c r="T39" s="92"/>
      <c r="U39" s="18">
        <f t="shared" si="1"/>
        <v>0</v>
      </c>
      <c r="V39" s="37">
        <v>6</v>
      </c>
      <c r="W39" s="32">
        <f t="shared" si="2"/>
        <v>0</v>
      </c>
      <c r="X39" s="55">
        <v>2.7E-2</v>
      </c>
      <c r="Y39" s="32">
        <f t="shared" si="0"/>
        <v>0</v>
      </c>
      <c r="AK39" s="101"/>
      <c r="AL39" s="101"/>
    </row>
    <row r="40" spans="1:38" s="8" customFormat="1" ht="16.5" customHeight="1" x14ac:dyDescent="0.25">
      <c r="A40" s="101"/>
      <c r="B40" s="101"/>
      <c r="C40" s="101"/>
      <c r="D40" s="101"/>
      <c r="E40" s="101"/>
      <c r="F40" s="102"/>
      <c r="G40" s="102"/>
      <c r="H40" s="101"/>
      <c r="I40" s="101"/>
      <c r="J40" s="52"/>
      <c r="K40" s="53"/>
      <c r="L40" s="101"/>
      <c r="M40" s="16">
        <v>58</v>
      </c>
      <c r="N40" s="54" t="s">
        <v>150</v>
      </c>
      <c r="O40" s="16" t="s">
        <v>143</v>
      </c>
      <c r="P40" s="16" t="s">
        <v>148</v>
      </c>
      <c r="Q40" s="106">
        <v>30</v>
      </c>
      <c r="R40" s="105">
        <v>0.14299999999999999</v>
      </c>
      <c r="S40" s="56">
        <f t="shared" si="7"/>
        <v>4.29</v>
      </c>
      <c r="T40" s="92"/>
      <c r="U40" s="18">
        <f t="shared" si="1"/>
        <v>0</v>
      </c>
      <c r="V40" s="37">
        <v>3.3</v>
      </c>
      <c r="W40" s="32">
        <f t="shared" si="2"/>
        <v>0</v>
      </c>
      <c r="X40" s="55">
        <v>2.0500000000000001E-2</v>
      </c>
      <c r="Y40" s="32">
        <f t="shared" si="0"/>
        <v>0</v>
      </c>
    </row>
    <row r="41" spans="1:38" s="8" customFormat="1" ht="16.5" customHeight="1" x14ac:dyDescent="0.25">
      <c r="B41" s="101"/>
      <c r="C41" s="101"/>
      <c r="D41" s="101"/>
      <c r="E41" s="101"/>
      <c r="F41" s="102"/>
      <c r="G41" s="102"/>
      <c r="H41" s="101"/>
      <c r="I41" s="101"/>
      <c r="J41" s="52"/>
      <c r="K41" s="53"/>
      <c r="L41" s="101"/>
      <c r="M41" s="16">
        <v>59</v>
      </c>
      <c r="N41" s="54" t="s">
        <v>149</v>
      </c>
      <c r="O41" s="16" t="s">
        <v>144</v>
      </c>
      <c r="P41" s="16" t="s">
        <v>148</v>
      </c>
      <c r="Q41" s="106">
        <v>30</v>
      </c>
      <c r="R41" s="105">
        <v>0.14299999999999999</v>
      </c>
      <c r="S41" s="56">
        <f t="shared" si="7"/>
        <v>4.29</v>
      </c>
      <c r="T41" s="92"/>
      <c r="U41" s="18">
        <f t="shared" si="1"/>
        <v>0</v>
      </c>
      <c r="V41" s="37">
        <v>3.3</v>
      </c>
      <c r="W41" s="32">
        <f t="shared" si="2"/>
        <v>0</v>
      </c>
      <c r="X41" s="55">
        <v>2.0500000000000001E-2</v>
      </c>
      <c r="Y41" s="32">
        <f t="shared" si="0"/>
        <v>0</v>
      </c>
    </row>
    <row r="42" spans="1:38" ht="15.75" x14ac:dyDescent="0.25">
      <c r="A42" s="8"/>
      <c r="M42" s="16">
        <v>60</v>
      </c>
      <c r="N42" s="54" t="s">
        <v>152</v>
      </c>
      <c r="O42" s="16" t="s">
        <v>145</v>
      </c>
      <c r="P42" s="16" t="s">
        <v>25</v>
      </c>
      <c r="Q42" s="106">
        <v>12</v>
      </c>
      <c r="R42" s="105">
        <v>0.25750000000000001</v>
      </c>
      <c r="S42" s="56">
        <f t="shared" si="7"/>
        <v>3.09</v>
      </c>
      <c r="T42" s="92"/>
      <c r="U42" s="18">
        <f t="shared" si="1"/>
        <v>0</v>
      </c>
      <c r="V42" s="37">
        <v>2.9</v>
      </c>
      <c r="W42" s="32">
        <f t="shared" si="2"/>
        <v>0</v>
      </c>
      <c r="X42" s="55">
        <v>2.7E-2</v>
      </c>
      <c r="Y42" s="32">
        <f t="shared" si="0"/>
        <v>0</v>
      </c>
      <c r="Z42" s="8"/>
      <c r="AK42" s="8"/>
      <c r="AL42" s="8"/>
    </row>
    <row r="43" spans="1:38" ht="15.75" x14ac:dyDescent="0.25">
      <c r="A43" s="8"/>
      <c r="J43" s="35"/>
      <c r="K43" s="35"/>
      <c r="L43" s="8"/>
      <c r="M43" s="16">
        <v>61</v>
      </c>
      <c r="N43" s="54" t="s">
        <v>151</v>
      </c>
      <c r="O43" s="16" t="s">
        <v>146</v>
      </c>
      <c r="P43" s="16" t="s">
        <v>25</v>
      </c>
      <c r="Q43" s="106">
        <v>12</v>
      </c>
      <c r="R43" s="105">
        <v>0.25750000000000001</v>
      </c>
      <c r="S43" s="56">
        <f t="shared" si="7"/>
        <v>3.09</v>
      </c>
      <c r="T43" s="92"/>
      <c r="U43" s="18">
        <f t="shared" si="1"/>
        <v>0</v>
      </c>
      <c r="V43" s="37">
        <v>2.9</v>
      </c>
      <c r="W43" s="32">
        <f t="shared" si="2"/>
        <v>0</v>
      </c>
      <c r="X43" s="55">
        <v>2.7E-2</v>
      </c>
      <c r="Y43" s="32">
        <f t="shared" si="0"/>
        <v>0</v>
      </c>
      <c r="Z43" s="8"/>
    </row>
    <row r="44" spans="1:38" ht="15.75" x14ac:dyDescent="0.25">
      <c r="A44" s="8"/>
      <c r="B44" s="41" t="s">
        <v>73</v>
      </c>
      <c r="C44" s="42"/>
      <c r="D44" s="266" t="e">
        <f>#REF!*C44</f>
        <v>#REF!</v>
      </c>
      <c r="E44" s="266"/>
      <c r="F44" s="264" t="s">
        <v>78</v>
      </c>
      <c r="G44" s="264"/>
      <c r="H44" s="264"/>
      <c r="I44" s="27" t="e">
        <f>#REF!+D44</f>
        <v>#REF!</v>
      </c>
      <c r="J44" s="35"/>
      <c r="K44" s="35"/>
      <c r="L44" s="8"/>
      <c r="M44" s="276" t="s">
        <v>71</v>
      </c>
      <c r="N44" s="277"/>
      <c r="O44" s="277"/>
      <c r="P44" s="277"/>
      <c r="Q44" s="277"/>
      <c r="R44" s="277"/>
      <c r="S44" s="278"/>
      <c r="T44" s="9">
        <f>SUM(T8:T43)</f>
        <v>0</v>
      </c>
      <c r="U44" s="10">
        <f>SUM(U8:U43)</f>
        <v>0</v>
      </c>
      <c r="V44" s="104"/>
      <c r="W44" s="50">
        <f>SUM(W8:W43)</f>
        <v>0</v>
      </c>
      <c r="X44" s="51"/>
      <c r="Y44" s="50">
        <f>SUM(Y8:Y43)</f>
        <v>0</v>
      </c>
      <c r="Z44" s="8"/>
    </row>
    <row r="45" spans="1:38" ht="15.75" x14ac:dyDescent="0.25">
      <c r="A45" s="8"/>
      <c r="B45" s="41" t="s">
        <v>113</v>
      </c>
      <c r="C45" s="42"/>
      <c r="D45" s="267">
        <f>I27*C45</f>
        <v>0</v>
      </c>
      <c r="E45" s="267"/>
      <c r="F45" s="268" t="s">
        <v>112</v>
      </c>
      <c r="G45" s="268"/>
      <c r="H45" s="268"/>
      <c r="I45" s="27">
        <f>I27+D45</f>
        <v>0</v>
      </c>
      <c r="J45" s="35"/>
      <c r="K45" s="35"/>
      <c r="L45" s="8"/>
      <c r="Z45" s="8"/>
    </row>
    <row r="46" spans="1:38" ht="15.75" x14ac:dyDescent="0.25">
      <c r="B46" s="41" t="s">
        <v>187</v>
      </c>
      <c r="C46" s="42"/>
      <c r="D46" s="267">
        <f>I35*C46</f>
        <v>0</v>
      </c>
      <c r="E46" s="267"/>
      <c r="F46" s="268" t="s">
        <v>163</v>
      </c>
      <c r="G46" s="268"/>
      <c r="H46" s="268"/>
      <c r="I46" s="27">
        <f>I35+D46</f>
        <v>0</v>
      </c>
      <c r="J46" s="35"/>
      <c r="K46" s="35"/>
      <c r="L46" s="8"/>
      <c r="M46" s="8"/>
      <c r="N46" s="41" t="s">
        <v>74</v>
      </c>
      <c r="O46" s="42"/>
      <c r="P46" s="266">
        <f>U44*O46</f>
        <v>0</v>
      </c>
      <c r="Q46" s="266"/>
      <c r="R46" s="264" t="s">
        <v>65</v>
      </c>
      <c r="S46" s="264"/>
      <c r="T46" s="264"/>
      <c r="U46" s="27">
        <f>U44+P46</f>
        <v>0</v>
      </c>
      <c r="Z46" s="8"/>
    </row>
    <row r="47" spans="1:38" ht="15.75" x14ac:dyDescent="0.25">
      <c r="B47" s="41" t="s">
        <v>119</v>
      </c>
      <c r="C47" s="42"/>
      <c r="D47" s="267" t="e">
        <f>#REF!*C47</f>
        <v>#REF!</v>
      </c>
      <c r="E47" s="267"/>
      <c r="F47" s="268" t="s">
        <v>120</v>
      </c>
      <c r="G47" s="268"/>
      <c r="H47" s="268"/>
      <c r="I47" s="27" t="e">
        <f>#REF!+D47</f>
        <v>#REF!</v>
      </c>
      <c r="J47" s="35"/>
      <c r="K47" s="35"/>
      <c r="L47" s="8"/>
      <c r="M47" s="8"/>
      <c r="N47" s="41" t="s">
        <v>83</v>
      </c>
      <c r="O47" s="42"/>
      <c r="P47" s="267">
        <f>U46*O47</f>
        <v>0</v>
      </c>
      <c r="Q47" s="267"/>
      <c r="R47" s="8"/>
      <c r="S47" s="8"/>
      <c r="T47" s="8"/>
      <c r="U47" s="28"/>
      <c r="Z47" s="8"/>
    </row>
    <row r="48" spans="1:38" ht="15.75" x14ac:dyDescent="0.25">
      <c r="B48" s="41" t="s">
        <v>121</v>
      </c>
      <c r="C48" s="42"/>
      <c r="D48" s="267" t="e">
        <f>#REF!*C48</f>
        <v>#REF!</v>
      </c>
      <c r="E48" s="267"/>
      <c r="F48" s="268" t="s">
        <v>122</v>
      </c>
      <c r="G48" s="268"/>
      <c r="H48" s="268"/>
      <c r="I48" s="27" t="e">
        <f>#REF!+D48</f>
        <v>#REF!</v>
      </c>
      <c r="J48" s="36"/>
      <c r="K48" s="36"/>
      <c r="M48" s="8"/>
      <c r="N48" s="64"/>
      <c r="O48" s="65"/>
      <c r="P48" s="66"/>
      <c r="Q48" s="66"/>
      <c r="R48" s="8"/>
      <c r="S48" s="8"/>
      <c r="T48" s="8"/>
      <c r="U48" s="28"/>
      <c r="Z48" s="8"/>
    </row>
    <row r="49" spans="1:26" ht="15.75" x14ac:dyDescent="0.25">
      <c r="B49" s="49"/>
      <c r="C49" s="49"/>
      <c r="D49" s="103"/>
      <c r="E49" s="103"/>
      <c r="F49" s="263" t="s">
        <v>77</v>
      </c>
      <c r="G49" s="263"/>
      <c r="H49" s="263"/>
      <c r="I49" s="30" t="e">
        <f>SUM(I44:I48)</f>
        <v>#REF!</v>
      </c>
      <c r="M49" s="8"/>
      <c r="N49" s="43"/>
      <c r="O49" s="43"/>
      <c r="P49" s="28"/>
      <c r="Q49" s="28"/>
      <c r="R49" s="8"/>
      <c r="S49" s="8"/>
      <c r="T49" s="8"/>
      <c r="U49" s="28"/>
      <c r="Z49" s="8"/>
    </row>
    <row r="50" spans="1:26" ht="15.75" x14ac:dyDescent="0.25">
      <c r="A50" s="8"/>
      <c r="B50" s="41" t="s">
        <v>83</v>
      </c>
      <c r="C50" s="42"/>
      <c r="D50" s="266" t="e">
        <f>I44*C50</f>
        <v>#REF!</v>
      </c>
      <c r="E50" s="266"/>
      <c r="M50" s="8"/>
      <c r="N50" s="41" t="s">
        <v>91</v>
      </c>
      <c r="O50" s="42"/>
      <c r="P50" s="266">
        <f>P47</f>
        <v>0</v>
      </c>
      <c r="Q50" s="266"/>
      <c r="R50" s="269" t="s">
        <v>80</v>
      </c>
      <c r="S50" s="269"/>
      <c r="T50" s="269"/>
      <c r="U50" s="29">
        <f>U46+P50</f>
        <v>0</v>
      </c>
      <c r="Z50" s="67"/>
    </row>
    <row r="51" spans="1:26" ht="15.75" x14ac:dyDescent="0.25">
      <c r="A51" s="8"/>
      <c r="B51" s="26"/>
      <c r="C51" s="102"/>
      <c r="D51" s="102"/>
      <c r="E51" s="102"/>
      <c r="P51" s="103"/>
      <c r="Q51" s="103"/>
      <c r="U51" s="103"/>
      <c r="Z51" s="8"/>
    </row>
    <row r="52" spans="1:26" ht="15.75" x14ac:dyDescent="0.25">
      <c r="B52" s="26"/>
      <c r="C52" s="102"/>
      <c r="D52" s="102"/>
      <c r="E52" s="102"/>
      <c r="F52" s="264" t="s">
        <v>96</v>
      </c>
      <c r="G52" s="264"/>
      <c r="H52" s="264"/>
      <c r="I52" s="12" t="e">
        <f>#REF!</f>
        <v>#REF!</v>
      </c>
      <c r="J52" s="8"/>
      <c r="K52" s="8"/>
      <c r="L52" s="8"/>
      <c r="R52" s="264" t="s">
        <v>97</v>
      </c>
      <c r="S52" s="264"/>
      <c r="T52" s="264"/>
      <c r="U52" s="12">
        <f>W44</f>
        <v>0</v>
      </c>
      <c r="Z52" s="8"/>
    </row>
    <row r="53" spans="1:26" ht="15.75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R53" s="263" t="s">
        <v>98</v>
      </c>
      <c r="S53" s="263"/>
      <c r="T53" s="263"/>
      <c r="U53" s="40">
        <f>Y44</f>
        <v>0</v>
      </c>
      <c r="V53" s="8"/>
      <c r="W53" s="8"/>
      <c r="X53" s="8"/>
      <c r="Y53" s="8"/>
      <c r="Z53" s="8"/>
    </row>
    <row r="54" spans="1:26" ht="15.75" x14ac:dyDescent="0.25">
      <c r="B54" s="11" t="s">
        <v>81</v>
      </c>
      <c r="C54" s="265"/>
      <c r="D54" s="265"/>
      <c r="E54" s="265"/>
      <c r="F54" s="265"/>
      <c r="G54" s="265"/>
      <c r="H54" s="8"/>
      <c r="I54" s="8"/>
      <c r="N54" s="8"/>
      <c r="O54" s="8"/>
      <c r="P54" s="8"/>
      <c r="Q54" s="8"/>
      <c r="R54" s="263" t="s">
        <v>99</v>
      </c>
      <c r="S54" s="263"/>
      <c r="T54" s="263"/>
      <c r="U54" s="40">
        <f>U52</f>
        <v>0</v>
      </c>
      <c r="V54" s="8"/>
      <c r="W54" s="8"/>
      <c r="X54" s="8"/>
      <c r="Y54" s="8"/>
      <c r="Z54" s="8"/>
    </row>
    <row r="55" spans="1:26" ht="15.75" x14ac:dyDescent="0.25">
      <c r="M55" s="8"/>
      <c r="N55" s="8"/>
      <c r="O55" s="8"/>
      <c r="P55" s="8"/>
      <c r="Q55" s="8"/>
      <c r="R55" s="8"/>
      <c r="S55" s="8"/>
      <c r="T55" s="8"/>
      <c r="U55" s="8"/>
    </row>
    <row r="56" spans="1:26" ht="15.75" x14ac:dyDescent="0.25">
      <c r="M56" s="8"/>
      <c r="N56" s="11" t="s">
        <v>82</v>
      </c>
      <c r="O56" s="265"/>
      <c r="P56" s="265"/>
      <c r="Q56" s="265"/>
      <c r="R56" s="265"/>
      <c r="S56" s="265"/>
      <c r="T56" s="8"/>
      <c r="U56" s="8"/>
    </row>
  </sheetData>
  <mergeCells count="39">
    <mergeCell ref="A21:G21"/>
    <mergeCell ref="A1:U1"/>
    <mergeCell ref="T2:U2"/>
    <mergeCell ref="A3:C3"/>
    <mergeCell ref="T3:U3"/>
    <mergeCell ref="T4:U4"/>
    <mergeCell ref="T5:U5"/>
    <mergeCell ref="A6:I6"/>
    <mergeCell ref="M6:U6"/>
    <mergeCell ref="A12:G12"/>
    <mergeCell ref="A26:G26"/>
    <mergeCell ref="A27:G27"/>
    <mergeCell ref="A31:G31"/>
    <mergeCell ref="A34:G34"/>
    <mergeCell ref="A35:G35"/>
    <mergeCell ref="M44:S44"/>
    <mergeCell ref="D46:E46"/>
    <mergeCell ref="F46:H46"/>
    <mergeCell ref="P46:Q46"/>
    <mergeCell ref="R46:T46"/>
    <mergeCell ref="D45:E45"/>
    <mergeCell ref="F45:H45"/>
    <mergeCell ref="D44:E44"/>
    <mergeCell ref="F44:H44"/>
    <mergeCell ref="D47:E47"/>
    <mergeCell ref="F47:H47"/>
    <mergeCell ref="P47:Q47"/>
    <mergeCell ref="O56:S56"/>
    <mergeCell ref="D48:E48"/>
    <mergeCell ref="F48:H48"/>
    <mergeCell ref="F49:H49"/>
    <mergeCell ref="D50:E50"/>
    <mergeCell ref="P50:Q50"/>
    <mergeCell ref="R50:T50"/>
    <mergeCell ref="F52:H52"/>
    <mergeCell ref="R52:T52"/>
    <mergeCell ref="R53:T53"/>
    <mergeCell ref="C54:G54"/>
    <mergeCell ref="R54:T54"/>
  </mergeCells>
  <pageMargins left="0.16" right="0.11" top="0.11" bottom="0.16" header="0.11" footer="0.16"/>
  <pageSetup paperSize="9" scale="6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0"/>
  <sheetViews>
    <sheetView tabSelected="1" topLeftCell="L1" zoomScale="70" zoomScaleNormal="70" zoomScaleSheetLayoutView="69" zoomScalePageLayoutView="80" workbookViewId="0">
      <selection activeCell="X58" sqref="X58:X59"/>
    </sheetView>
  </sheetViews>
  <sheetFormatPr defaultColWidth="8.7109375" defaultRowHeight="15" x14ac:dyDescent="0.25"/>
  <cols>
    <col min="1" max="1" width="4.28515625" style="101" hidden="1" customWidth="1"/>
    <col min="2" max="2" width="39.28515625" style="101" hidden="1" customWidth="1"/>
    <col min="3" max="5" width="12.28515625" style="101" hidden="1" customWidth="1"/>
    <col min="6" max="7" width="12.28515625" style="102" hidden="1" customWidth="1"/>
    <col min="8" max="9" width="19.28515625" style="101" hidden="1" customWidth="1"/>
    <col min="10" max="11" width="12.140625" style="101" hidden="1" customWidth="1"/>
    <col min="12" max="12" width="2.28515625" style="101" customWidth="1"/>
    <col min="13" max="13" width="4.28515625" style="101" customWidth="1"/>
    <col min="14" max="14" width="39.28515625" style="101" customWidth="1"/>
    <col min="15" max="15" width="14.42578125" style="101" customWidth="1"/>
    <col min="16" max="17" width="12.28515625" style="101" customWidth="1"/>
    <col min="18" max="18" width="9.85546875" style="101" customWidth="1"/>
    <col min="19" max="22" width="8.7109375" style="101" hidden="1" customWidth="1"/>
    <col min="23" max="23" width="14.28515625" style="101" customWidth="1"/>
    <col min="24" max="24" width="16.42578125" style="101" customWidth="1"/>
    <col min="25" max="25" width="13.85546875" style="101" customWidth="1"/>
    <col min="26" max="26" width="12.85546875" style="101" customWidth="1"/>
    <col min="27" max="27" width="15.28515625" style="101" customWidth="1"/>
    <col min="28" max="28" width="12.85546875" style="101" customWidth="1"/>
    <col min="29" max="66" width="16.7109375" style="101" customWidth="1"/>
    <col min="67" max="67" width="13" style="101" customWidth="1"/>
    <col min="68" max="68" width="19.42578125" style="101" customWidth="1"/>
    <col min="69" max="70" width="23.42578125" style="101" customWidth="1"/>
    <col min="71" max="71" width="15" style="101" customWidth="1"/>
    <col min="72" max="73" width="8.7109375" style="101"/>
    <col min="74" max="74" width="13" style="101" customWidth="1"/>
    <col min="75" max="16384" width="8.7109375" style="101"/>
  </cols>
  <sheetData>
    <row r="1" spans="1:18" ht="21" x14ac:dyDescent="0.25">
      <c r="A1" s="289" t="s">
        <v>292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</row>
    <row r="2" spans="1:18" s="161" customFormat="1" ht="36.75" customHeight="1" x14ac:dyDescent="0.35">
      <c r="A2" s="159"/>
      <c r="B2" s="159"/>
      <c r="C2" s="160"/>
      <c r="D2" s="160"/>
      <c r="E2" s="160"/>
      <c r="F2" s="160"/>
      <c r="G2" s="160"/>
      <c r="N2" s="163" t="s">
        <v>291</v>
      </c>
      <c r="Q2" s="162"/>
      <c r="R2" s="162"/>
    </row>
    <row r="3" spans="1:18" s="158" customFormat="1" ht="31.5" customHeight="1" x14ac:dyDescent="0.25">
      <c r="A3" s="292" t="s">
        <v>76</v>
      </c>
      <c r="B3" s="292"/>
      <c r="C3" s="292"/>
      <c r="D3" s="292"/>
      <c r="E3" s="292"/>
      <c r="F3" s="292"/>
      <c r="G3" s="292"/>
      <c r="H3" s="292"/>
      <c r="I3" s="292"/>
      <c r="J3" s="157"/>
      <c r="K3" s="157"/>
      <c r="M3" s="311" t="s">
        <v>293</v>
      </c>
      <c r="N3" s="312"/>
      <c r="O3" s="312"/>
      <c r="P3" s="312"/>
      <c r="Q3" s="312"/>
      <c r="R3" s="312"/>
    </row>
    <row r="4" spans="1:18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5" t="s">
        <v>67</v>
      </c>
      <c r="G4" s="15" t="s">
        <v>68</v>
      </c>
      <c r="H4" s="14" t="s">
        <v>102</v>
      </c>
      <c r="I4" s="15" t="s">
        <v>64</v>
      </c>
      <c r="J4" s="31" t="s">
        <v>92</v>
      </c>
      <c r="K4" s="31" t="s">
        <v>93</v>
      </c>
      <c r="M4" s="183" t="s">
        <v>0</v>
      </c>
      <c r="N4" s="184" t="s">
        <v>1</v>
      </c>
      <c r="O4" s="184" t="s">
        <v>2</v>
      </c>
      <c r="P4" s="184" t="s">
        <v>3</v>
      </c>
      <c r="Q4" s="184" t="s">
        <v>4</v>
      </c>
      <c r="R4" s="185" t="s">
        <v>68</v>
      </c>
    </row>
    <row r="5" spans="1:18" ht="16.5" customHeight="1" x14ac:dyDescent="0.25">
      <c r="A5" s="16">
        <v>1</v>
      </c>
      <c r="B5" s="17" t="s">
        <v>5</v>
      </c>
      <c r="C5" s="16" t="s">
        <v>6</v>
      </c>
      <c r="D5" s="16" t="s">
        <v>7</v>
      </c>
      <c r="E5" s="108">
        <v>20</v>
      </c>
      <c r="F5" s="107">
        <v>0.2</v>
      </c>
      <c r="G5" s="107">
        <f>E5*F5</f>
        <v>4</v>
      </c>
      <c r="H5" s="92"/>
      <c r="I5" s="18">
        <f>G5*H5</f>
        <v>0</v>
      </c>
      <c r="J5" s="37">
        <v>11.4</v>
      </c>
      <c r="K5" s="32">
        <f>H5*J5</f>
        <v>0</v>
      </c>
      <c r="M5" s="136">
        <v>26</v>
      </c>
      <c r="N5" s="137" t="s">
        <v>23</v>
      </c>
      <c r="O5" s="136" t="s">
        <v>24</v>
      </c>
      <c r="P5" s="136" t="s">
        <v>25</v>
      </c>
      <c r="Q5" s="108">
        <v>30</v>
      </c>
      <c r="R5" s="126">
        <v>2850</v>
      </c>
    </row>
    <row r="6" spans="1:18" ht="16.5" customHeight="1" x14ac:dyDescent="0.25">
      <c r="A6" s="16">
        <v>2</v>
      </c>
      <c r="B6" s="17" t="s">
        <v>8</v>
      </c>
      <c r="C6" s="16" t="s">
        <v>9</v>
      </c>
      <c r="D6" s="16" t="s">
        <v>7</v>
      </c>
      <c r="E6" s="108">
        <v>20</v>
      </c>
      <c r="F6" s="107">
        <v>0.2</v>
      </c>
      <c r="G6" s="107">
        <f>E6*F6</f>
        <v>4</v>
      </c>
      <c r="H6" s="92"/>
      <c r="I6" s="18">
        <f>G6*H6</f>
        <v>0</v>
      </c>
      <c r="J6" s="37">
        <v>11.4</v>
      </c>
      <c r="K6" s="32">
        <f>H6*J6</f>
        <v>0</v>
      </c>
      <c r="M6" s="136">
        <v>27</v>
      </c>
      <c r="N6" s="137" t="s">
        <v>26</v>
      </c>
      <c r="O6" s="136" t="s">
        <v>27</v>
      </c>
      <c r="P6" s="136" t="s">
        <v>25</v>
      </c>
      <c r="Q6" s="108">
        <v>30</v>
      </c>
      <c r="R6" s="126">
        <v>2850</v>
      </c>
    </row>
    <row r="7" spans="1:18" ht="16.5" customHeight="1" x14ac:dyDescent="0.25">
      <c r="A7" s="16">
        <v>3</v>
      </c>
      <c r="B7" s="17" t="s">
        <v>10</v>
      </c>
      <c r="C7" s="16" t="s">
        <v>11</v>
      </c>
      <c r="D7" s="16" t="s">
        <v>7</v>
      </c>
      <c r="E7" s="108">
        <v>20</v>
      </c>
      <c r="F7" s="107">
        <v>0.2</v>
      </c>
      <c r="G7" s="107">
        <f>E7*F7</f>
        <v>4</v>
      </c>
      <c r="H7" s="92"/>
      <c r="I7" s="18">
        <f>G7*H7</f>
        <v>0</v>
      </c>
      <c r="J7" s="37">
        <v>11.4</v>
      </c>
      <c r="K7" s="32">
        <f>H7*J7</f>
        <v>0</v>
      </c>
      <c r="M7" s="136">
        <v>28</v>
      </c>
      <c r="N7" s="137" t="s">
        <v>28</v>
      </c>
      <c r="O7" s="136" t="s">
        <v>29</v>
      </c>
      <c r="P7" s="136" t="s">
        <v>25</v>
      </c>
      <c r="Q7" s="108">
        <v>30</v>
      </c>
      <c r="R7" s="126">
        <v>2850</v>
      </c>
    </row>
    <row r="8" spans="1:18" ht="16.5" customHeight="1" x14ac:dyDescent="0.25">
      <c r="A8" s="16">
        <v>4</v>
      </c>
      <c r="B8" s="17" t="s">
        <v>12</v>
      </c>
      <c r="C8" s="16" t="s">
        <v>13</v>
      </c>
      <c r="D8" s="16" t="s">
        <v>7</v>
      </c>
      <c r="E8" s="108">
        <v>20</v>
      </c>
      <c r="F8" s="107">
        <v>0.2</v>
      </c>
      <c r="G8" s="107">
        <f>E8*F8</f>
        <v>4</v>
      </c>
      <c r="H8" s="92"/>
      <c r="I8" s="18">
        <f>G8*H8</f>
        <v>0</v>
      </c>
      <c r="J8" s="37">
        <v>11.4</v>
      </c>
      <c r="K8" s="32">
        <f>H8*J8</f>
        <v>0</v>
      </c>
      <c r="M8" s="136">
        <v>29</v>
      </c>
      <c r="N8" s="137" t="s">
        <v>30</v>
      </c>
      <c r="O8" s="136" t="s">
        <v>31</v>
      </c>
      <c r="P8" s="136" t="s">
        <v>25</v>
      </c>
      <c r="Q8" s="108">
        <v>30</v>
      </c>
      <c r="R8" s="126">
        <v>2850</v>
      </c>
    </row>
    <row r="9" spans="1:18" s="135" customFormat="1" ht="16.5" customHeight="1" x14ac:dyDescent="0.25">
      <c r="A9" s="293" t="s">
        <v>69</v>
      </c>
      <c r="B9" s="294"/>
      <c r="C9" s="294"/>
      <c r="D9" s="294"/>
      <c r="E9" s="294"/>
      <c r="F9" s="294"/>
      <c r="G9" s="295"/>
      <c r="H9" s="131">
        <f>SUM(H5:H8)</f>
        <v>0</v>
      </c>
      <c r="I9" s="132">
        <f>SUM(I5:I8)</f>
        <v>0</v>
      </c>
      <c r="J9" s="133"/>
      <c r="K9" s="134">
        <f>SUM(K5:K8)</f>
        <v>0</v>
      </c>
      <c r="M9" s="136">
        <v>30</v>
      </c>
      <c r="N9" s="137" t="s">
        <v>79</v>
      </c>
      <c r="O9" s="136" t="s">
        <v>32</v>
      </c>
      <c r="P9" s="136" t="s">
        <v>25</v>
      </c>
      <c r="Q9" s="138">
        <v>27</v>
      </c>
      <c r="R9" s="139">
        <v>2268</v>
      </c>
    </row>
    <row r="10" spans="1:18" ht="16.5" customHeight="1" x14ac:dyDescent="0.25">
      <c r="A10" s="16">
        <v>5</v>
      </c>
      <c r="B10" s="17" t="s">
        <v>5</v>
      </c>
      <c r="C10" s="16" t="s">
        <v>14</v>
      </c>
      <c r="D10" s="16" t="s">
        <v>15</v>
      </c>
      <c r="E10" s="108">
        <v>9</v>
      </c>
      <c r="F10" s="107">
        <v>0.4</v>
      </c>
      <c r="G10" s="107">
        <f t="shared" ref="G10:G16" si="0">E10*F10</f>
        <v>3.6</v>
      </c>
      <c r="H10" s="88"/>
      <c r="I10" s="18">
        <f t="shared" ref="I10:I16" si="1">G10*H10</f>
        <v>0</v>
      </c>
      <c r="J10" s="37">
        <v>12.4</v>
      </c>
      <c r="K10" s="32">
        <f t="shared" ref="K10:K16" si="2">H10*J10</f>
        <v>0</v>
      </c>
      <c r="M10" s="136">
        <v>31</v>
      </c>
      <c r="N10" s="261" t="s">
        <v>23</v>
      </c>
      <c r="O10" s="136" t="s">
        <v>33</v>
      </c>
      <c r="P10" s="136" t="s">
        <v>34</v>
      </c>
      <c r="Q10" s="108">
        <v>30</v>
      </c>
      <c r="R10" s="126">
        <v>1665</v>
      </c>
    </row>
    <row r="11" spans="1:18" ht="16.5" customHeight="1" x14ac:dyDescent="0.25">
      <c r="A11" s="16">
        <v>6</v>
      </c>
      <c r="B11" s="17" t="s">
        <v>8</v>
      </c>
      <c r="C11" s="16" t="s">
        <v>16</v>
      </c>
      <c r="D11" s="16" t="s">
        <v>15</v>
      </c>
      <c r="E11" s="108">
        <v>9</v>
      </c>
      <c r="F11" s="107">
        <v>0.4</v>
      </c>
      <c r="G11" s="107">
        <f t="shared" si="0"/>
        <v>3.6</v>
      </c>
      <c r="H11" s="92"/>
      <c r="I11" s="18">
        <f t="shared" si="1"/>
        <v>0</v>
      </c>
      <c r="J11" s="37">
        <v>12.4</v>
      </c>
      <c r="K11" s="32">
        <f t="shared" si="2"/>
        <v>0</v>
      </c>
      <c r="M11" s="136">
        <v>32</v>
      </c>
      <c r="N11" s="261" t="s">
        <v>26</v>
      </c>
      <c r="O11" s="136" t="s">
        <v>35</v>
      </c>
      <c r="P11" s="136" t="s">
        <v>34</v>
      </c>
      <c r="Q11" s="108">
        <v>30</v>
      </c>
      <c r="R11" s="126">
        <v>1665</v>
      </c>
    </row>
    <row r="12" spans="1:18" ht="16.5" customHeight="1" x14ac:dyDescent="0.25">
      <c r="A12" s="16">
        <v>7</v>
      </c>
      <c r="B12" s="17" t="s">
        <v>10</v>
      </c>
      <c r="C12" s="16" t="s">
        <v>17</v>
      </c>
      <c r="D12" s="16" t="s">
        <v>15</v>
      </c>
      <c r="E12" s="108">
        <v>9</v>
      </c>
      <c r="F12" s="107">
        <v>0.4</v>
      </c>
      <c r="G12" s="107">
        <f t="shared" si="0"/>
        <v>3.6</v>
      </c>
      <c r="H12" s="88"/>
      <c r="I12" s="18">
        <f t="shared" si="1"/>
        <v>0</v>
      </c>
      <c r="J12" s="37">
        <v>12.4</v>
      </c>
      <c r="K12" s="32">
        <f t="shared" si="2"/>
        <v>0</v>
      </c>
      <c r="M12" s="136">
        <v>33</v>
      </c>
      <c r="N12" s="137" t="s">
        <v>30</v>
      </c>
      <c r="O12" s="136" t="s">
        <v>103</v>
      </c>
      <c r="P12" s="136" t="s">
        <v>36</v>
      </c>
      <c r="Q12" s="108">
        <v>30</v>
      </c>
      <c r="R12" s="126">
        <v>1665</v>
      </c>
    </row>
    <row r="13" spans="1:18" ht="16.5" customHeight="1" x14ac:dyDescent="0.25">
      <c r="A13" s="16">
        <v>8</v>
      </c>
      <c r="B13" s="17" t="s">
        <v>12</v>
      </c>
      <c r="C13" s="16" t="s">
        <v>18</v>
      </c>
      <c r="D13" s="16" t="s">
        <v>15</v>
      </c>
      <c r="E13" s="108">
        <v>9</v>
      </c>
      <c r="F13" s="107">
        <v>0.4</v>
      </c>
      <c r="G13" s="107">
        <f t="shared" si="0"/>
        <v>3.6</v>
      </c>
      <c r="H13" s="88"/>
      <c r="I13" s="18">
        <f t="shared" si="1"/>
        <v>0</v>
      </c>
      <c r="J13" s="37">
        <v>12.4</v>
      </c>
      <c r="K13" s="32">
        <f t="shared" si="2"/>
        <v>0</v>
      </c>
      <c r="M13" s="136">
        <v>34</v>
      </c>
      <c r="N13" s="137" t="s">
        <v>37</v>
      </c>
      <c r="O13" s="136" t="s">
        <v>38</v>
      </c>
      <c r="P13" s="136" t="s">
        <v>36</v>
      </c>
      <c r="Q13" s="108">
        <v>30</v>
      </c>
      <c r="R13" s="126">
        <v>1665</v>
      </c>
    </row>
    <row r="14" spans="1:18" ht="16.5" customHeight="1" x14ac:dyDescent="0.25">
      <c r="A14" s="16">
        <v>11</v>
      </c>
      <c r="B14" s="17" t="s">
        <v>106</v>
      </c>
      <c r="C14" s="16" t="s">
        <v>107</v>
      </c>
      <c r="D14" s="16" t="s">
        <v>7</v>
      </c>
      <c r="E14" s="108">
        <v>20</v>
      </c>
      <c r="F14" s="111">
        <v>0.19</v>
      </c>
      <c r="G14" s="107">
        <f t="shared" si="0"/>
        <v>3.8</v>
      </c>
      <c r="H14" s="110"/>
      <c r="I14" s="18">
        <f t="shared" si="1"/>
        <v>0</v>
      </c>
      <c r="J14" s="37">
        <v>10.93</v>
      </c>
      <c r="K14" s="32">
        <f t="shared" si="2"/>
        <v>0</v>
      </c>
      <c r="M14" s="136">
        <v>39</v>
      </c>
      <c r="N14" s="137" t="s">
        <v>48</v>
      </c>
      <c r="O14" s="136" t="s">
        <v>49</v>
      </c>
      <c r="P14" s="136" t="s">
        <v>25</v>
      </c>
      <c r="Q14" s="108">
        <v>18</v>
      </c>
      <c r="R14" s="126">
        <v>2630</v>
      </c>
    </row>
    <row r="15" spans="1:18" s="135" customFormat="1" ht="16.5" customHeight="1" x14ac:dyDescent="0.25">
      <c r="A15" s="136">
        <v>12</v>
      </c>
      <c r="B15" s="137" t="s">
        <v>190</v>
      </c>
      <c r="C15" s="136" t="s">
        <v>191</v>
      </c>
      <c r="D15" s="136" t="s">
        <v>7</v>
      </c>
      <c r="E15" s="138">
        <v>20</v>
      </c>
      <c r="F15" s="143">
        <v>0.19</v>
      </c>
      <c r="G15" s="144">
        <f t="shared" si="0"/>
        <v>3.8</v>
      </c>
      <c r="H15" s="145"/>
      <c r="I15" s="140">
        <f t="shared" si="1"/>
        <v>0</v>
      </c>
      <c r="J15" s="141">
        <v>10.93</v>
      </c>
      <c r="K15" s="142">
        <f t="shared" si="2"/>
        <v>0</v>
      </c>
      <c r="M15" s="136">
        <v>40</v>
      </c>
      <c r="N15" s="137" t="s">
        <v>50</v>
      </c>
      <c r="O15" s="136" t="s">
        <v>51</v>
      </c>
      <c r="P15" s="136" t="s">
        <v>25</v>
      </c>
      <c r="Q15" s="138">
        <v>18</v>
      </c>
      <c r="R15" s="139">
        <v>2630</v>
      </c>
    </row>
    <row r="16" spans="1:18" s="135" customFormat="1" ht="16.5" customHeight="1" x14ac:dyDescent="0.25">
      <c r="A16" s="136">
        <v>13</v>
      </c>
      <c r="B16" s="137" t="s">
        <v>192</v>
      </c>
      <c r="C16" s="136" t="s">
        <v>193</v>
      </c>
      <c r="D16" s="136" t="s">
        <v>7</v>
      </c>
      <c r="E16" s="138">
        <v>20</v>
      </c>
      <c r="F16" s="143">
        <v>0.19</v>
      </c>
      <c r="G16" s="144">
        <f t="shared" si="0"/>
        <v>3.8</v>
      </c>
      <c r="H16" s="145"/>
      <c r="I16" s="140">
        <f t="shared" si="1"/>
        <v>0</v>
      </c>
      <c r="J16" s="141">
        <v>10.93</v>
      </c>
      <c r="K16" s="142">
        <f t="shared" si="2"/>
        <v>0</v>
      </c>
      <c r="M16" s="136">
        <v>41</v>
      </c>
      <c r="N16" s="137" t="s">
        <v>153</v>
      </c>
      <c r="O16" s="136" t="s">
        <v>52</v>
      </c>
      <c r="P16" s="136" t="s">
        <v>25</v>
      </c>
      <c r="Q16" s="138">
        <v>18</v>
      </c>
      <c r="R16" s="139">
        <v>2630</v>
      </c>
    </row>
    <row r="17" spans="1:23" s="135" customFormat="1" ht="16.5" customHeight="1" x14ac:dyDescent="0.25">
      <c r="A17" s="293" t="s">
        <v>69</v>
      </c>
      <c r="B17" s="294"/>
      <c r="C17" s="294"/>
      <c r="D17" s="294"/>
      <c r="E17" s="294"/>
      <c r="F17" s="294"/>
      <c r="G17" s="295"/>
      <c r="H17" s="131">
        <f>SUM(H14:H16)</f>
        <v>0</v>
      </c>
      <c r="I17" s="140">
        <f>SUM(I14:I16)</f>
        <v>0</v>
      </c>
      <c r="J17" s="133"/>
      <c r="K17" s="134">
        <f>SUM(K14:K16)</f>
        <v>0</v>
      </c>
      <c r="M17" s="136">
        <v>42</v>
      </c>
      <c r="N17" s="137" t="s">
        <v>134</v>
      </c>
      <c r="O17" s="136" t="s">
        <v>123</v>
      </c>
      <c r="P17" s="136" t="s">
        <v>124</v>
      </c>
      <c r="Q17" s="138">
        <v>12</v>
      </c>
      <c r="R17" s="139">
        <v>2772</v>
      </c>
    </row>
    <row r="18" spans="1:23" s="135" customFormat="1" ht="16.5" customHeight="1" x14ac:dyDescent="0.25">
      <c r="A18" s="136">
        <v>14</v>
      </c>
      <c r="B18" s="137" t="s">
        <v>188</v>
      </c>
      <c r="C18" s="136" t="s">
        <v>108</v>
      </c>
      <c r="D18" s="136" t="s">
        <v>21</v>
      </c>
      <c r="E18" s="138">
        <v>12</v>
      </c>
      <c r="F18" s="143">
        <v>0.38</v>
      </c>
      <c r="G18" s="144">
        <f>E18*F18</f>
        <v>4.5600000000000005</v>
      </c>
      <c r="H18" s="145"/>
      <c r="I18" s="140">
        <f>G18*H18</f>
        <v>0</v>
      </c>
      <c r="J18" s="141">
        <v>12.95</v>
      </c>
      <c r="K18" s="142">
        <f>H18*J18</f>
        <v>0</v>
      </c>
      <c r="M18" s="136">
        <v>43</v>
      </c>
      <c r="N18" s="137" t="s">
        <v>135</v>
      </c>
      <c r="O18" s="136" t="s">
        <v>125</v>
      </c>
      <c r="P18" s="136" t="s">
        <v>124</v>
      </c>
      <c r="Q18" s="138">
        <v>12</v>
      </c>
      <c r="R18" s="139">
        <v>2772</v>
      </c>
    </row>
    <row r="19" spans="1:23" s="135" customFormat="1" ht="16.5" customHeight="1" x14ac:dyDescent="0.25">
      <c r="A19" s="136">
        <v>15</v>
      </c>
      <c r="B19" s="137" t="s">
        <v>189</v>
      </c>
      <c r="C19" s="136" t="s">
        <v>109</v>
      </c>
      <c r="D19" s="136" t="s">
        <v>21</v>
      </c>
      <c r="E19" s="138">
        <v>12</v>
      </c>
      <c r="F19" s="143">
        <v>0.38</v>
      </c>
      <c r="G19" s="144">
        <f>E19*F19</f>
        <v>4.5600000000000005</v>
      </c>
      <c r="H19" s="145"/>
      <c r="I19" s="140">
        <f>G19*H19</f>
        <v>0</v>
      </c>
      <c r="J19" s="141">
        <v>12.95</v>
      </c>
      <c r="K19" s="142">
        <f>H19*J19</f>
        <v>0</v>
      </c>
      <c r="M19" s="136">
        <v>44</v>
      </c>
      <c r="N19" s="137" t="s">
        <v>133</v>
      </c>
      <c r="O19" s="136" t="s">
        <v>129</v>
      </c>
      <c r="P19" s="136" t="s">
        <v>124</v>
      </c>
      <c r="Q19" s="138">
        <v>12</v>
      </c>
      <c r="R19" s="139">
        <v>2772</v>
      </c>
    </row>
    <row r="20" spans="1:23" s="135" customFormat="1" ht="16.5" customHeight="1" x14ac:dyDescent="0.25">
      <c r="A20" s="136"/>
      <c r="B20" s="137"/>
      <c r="C20" s="136"/>
      <c r="D20" s="136"/>
      <c r="E20" s="138"/>
      <c r="F20" s="143"/>
      <c r="G20" s="144"/>
      <c r="H20" s="145"/>
      <c r="I20" s="140"/>
      <c r="J20" s="141"/>
      <c r="K20" s="142"/>
      <c r="M20" s="136">
        <v>45</v>
      </c>
      <c r="N20" s="137" t="s">
        <v>136</v>
      </c>
      <c r="O20" s="136" t="s">
        <v>130</v>
      </c>
      <c r="P20" s="136" t="s">
        <v>124</v>
      </c>
      <c r="Q20" s="138">
        <v>12</v>
      </c>
      <c r="R20" s="139"/>
    </row>
    <row r="21" spans="1:23" s="135" customFormat="1" ht="16.5" customHeight="1" x14ac:dyDescent="0.25">
      <c r="A21" s="136">
        <v>17</v>
      </c>
      <c r="B21" s="137" t="s">
        <v>190</v>
      </c>
      <c r="C21" s="136" t="s">
        <v>194</v>
      </c>
      <c r="D21" s="136" t="s">
        <v>21</v>
      </c>
      <c r="E21" s="138">
        <v>12</v>
      </c>
      <c r="F21" s="143">
        <v>0.38</v>
      </c>
      <c r="G21" s="144">
        <f>E21*F21</f>
        <v>4.5600000000000005</v>
      </c>
      <c r="H21" s="145"/>
      <c r="I21" s="140">
        <f>G21*H21</f>
        <v>0</v>
      </c>
      <c r="J21" s="141">
        <v>12.95</v>
      </c>
      <c r="K21" s="142">
        <f>H21*J21</f>
        <v>0</v>
      </c>
      <c r="M21" s="136">
        <v>46</v>
      </c>
      <c r="N21" s="137" t="s">
        <v>140</v>
      </c>
      <c r="O21" s="136" t="s">
        <v>139</v>
      </c>
      <c r="P21" s="136" t="s">
        <v>124</v>
      </c>
      <c r="Q21" s="138">
        <v>12</v>
      </c>
      <c r="R21" s="139">
        <v>2772</v>
      </c>
    </row>
    <row r="22" spans="1:23" s="135" customFormat="1" ht="16.5" customHeight="1" x14ac:dyDescent="0.25">
      <c r="A22" s="136">
        <v>18</v>
      </c>
      <c r="B22" s="137" t="s">
        <v>192</v>
      </c>
      <c r="C22" s="136" t="s">
        <v>195</v>
      </c>
      <c r="D22" s="136" t="s">
        <v>21</v>
      </c>
      <c r="E22" s="138">
        <v>12</v>
      </c>
      <c r="F22" s="143">
        <v>0.38</v>
      </c>
      <c r="G22" s="144">
        <f>E22*F22</f>
        <v>4.5600000000000005</v>
      </c>
      <c r="H22" s="145"/>
      <c r="I22" s="140">
        <f>G22*H22</f>
        <v>0</v>
      </c>
      <c r="J22" s="141">
        <v>12.95</v>
      </c>
      <c r="K22" s="142">
        <f>H22*J22</f>
        <v>0</v>
      </c>
      <c r="M22" s="136">
        <v>47</v>
      </c>
      <c r="N22" s="137" t="s">
        <v>126</v>
      </c>
      <c r="O22" s="136" t="s">
        <v>127</v>
      </c>
      <c r="P22" s="136" t="s">
        <v>124</v>
      </c>
      <c r="Q22" s="138">
        <v>30</v>
      </c>
      <c r="R22" s="139">
        <v>3510</v>
      </c>
    </row>
    <row r="23" spans="1:23" s="135" customFormat="1" ht="16.5" customHeight="1" x14ac:dyDescent="0.25">
      <c r="A23" s="293" t="s">
        <v>111</v>
      </c>
      <c r="B23" s="294"/>
      <c r="C23" s="294"/>
      <c r="D23" s="294"/>
      <c r="E23" s="294"/>
      <c r="F23" s="294"/>
      <c r="G23" s="295"/>
      <c r="H23" s="131">
        <f>SUM(H18:H22)</f>
        <v>0</v>
      </c>
      <c r="I23" s="132">
        <f>SUM(I18:I22)</f>
        <v>0</v>
      </c>
      <c r="J23" s="133"/>
      <c r="K23" s="134">
        <f>SUM(K18:K22)</f>
        <v>0</v>
      </c>
      <c r="M23" s="136">
        <v>48</v>
      </c>
      <c r="N23" s="137" t="s">
        <v>26</v>
      </c>
      <c r="O23" s="136" t="s">
        <v>128</v>
      </c>
      <c r="P23" s="136" t="s">
        <v>124</v>
      </c>
      <c r="Q23" s="138">
        <v>30</v>
      </c>
      <c r="R23" s="139">
        <v>3510</v>
      </c>
    </row>
    <row r="24" spans="1:23" s="135" customFormat="1" ht="16.5" customHeight="1" x14ac:dyDescent="0.25">
      <c r="A24" s="293" t="s">
        <v>112</v>
      </c>
      <c r="B24" s="294"/>
      <c r="C24" s="294"/>
      <c r="D24" s="294"/>
      <c r="E24" s="294"/>
      <c r="F24" s="294"/>
      <c r="G24" s="295"/>
      <c r="H24" s="131">
        <f>H17+H23</f>
        <v>0</v>
      </c>
      <c r="I24" s="146">
        <f>I17+I23</f>
        <v>0</v>
      </c>
      <c r="J24" s="133"/>
      <c r="K24" s="134">
        <f>K17+K23</f>
        <v>0</v>
      </c>
      <c r="M24" s="136">
        <v>49</v>
      </c>
      <c r="N24" s="137" t="s">
        <v>137</v>
      </c>
      <c r="O24" s="136" t="s">
        <v>131</v>
      </c>
      <c r="P24" s="136" t="s">
        <v>124</v>
      </c>
      <c r="Q24" s="138">
        <v>30</v>
      </c>
      <c r="R24" s="139">
        <v>3510</v>
      </c>
    </row>
    <row r="25" spans="1:23" s="148" customFormat="1" ht="16.5" customHeight="1" x14ac:dyDescent="0.25">
      <c r="A25" s="136">
        <v>19</v>
      </c>
      <c r="B25" s="137" t="s">
        <v>154</v>
      </c>
      <c r="C25" s="136" t="s">
        <v>155</v>
      </c>
      <c r="D25" s="136" t="s">
        <v>7</v>
      </c>
      <c r="E25" s="138">
        <v>20</v>
      </c>
      <c r="F25" s="144">
        <v>0.2</v>
      </c>
      <c r="G25" s="144">
        <f>E25*F25</f>
        <v>4</v>
      </c>
      <c r="H25" s="145"/>
      <c r="I25" s="140">
        <f>G25*H25</f>
        <v>0</v>
      </c>
      <c r="J25" s="141">
        <v>10.93</v>
      </c>
      <c r="K25" s="142">
        <f>H25*J25</f>
        <v>0</v>
      </c>
      <c r="L25" s="135"/>
      <c r="M25" s="136">
        <v>50</v>
      </c>
      <c r="N25" s="137" t="s">
        <v>138</v>
      </c>
      <c r="O25" s="136" t="s">
        <v>132</v>
      </c>
      <c r="P25" s="136" t="s">
        <v>124</v>
      </c>
      <c r="Q25" s="138">
        <v>30</v>
      </c>
      <c r="R25" s="147">
        <v>3510</v>
      </c>
    </row>
    <row r="26" spans="1:23" s="8" customFormat="1" ht="16.5" customHeight="1" x14ac:dyDescent="0.25">
      <c r="A26" s="16">
        <v>20</v>
      </c>
      <c r="B26" s="17" t="s">
        <v>156</v>
      </c>
      <c r="C26" s="16" t="s">
        <v>157</v>
      </c>
      <c r="D26" s="16" t="s">
        <v>7</v>
      </c>
      <c r="E26" s="108">
        <v>20</v>
      </c>
      <c r="F26" s="107">
        <v>0.2</v>
      </c>
      <c r="G26" s="107">
        <f>E26*F26</f>
        <v>4</v>
      </c>
      <c r="H26" s="110"/>
      <c r="I26" s="18">
        <f>G26*H26</f>
        <v>0</v>
      </c>
      <c r="J26" s="37">
        <v>10.93</v>
      </c>
      <c r="K26" s="32">
        <f>H26*J26</f>
        <v>0</v>
      </c>
      <c r="L26" s="101"/>
      <c r="M26" s="136">
        <v>51</v>
      </c>
      <c r="N26" s="137" t="s">
        <v>198</v>
      </c>
      <c r="O26" s="136" t="s">
        <v>199</v>
      </c>
      <c r="P26" s="136" t="s">
        <v>148</v>
      </c>
      <c r="Q26" s="108">
        <v>24</v>
      </c>
      <c r="R26" s="126">
        <v>3336</v>
      </c>
    </row>
    <row r="27" spans="1:23" s="148" customFormat="1" ht="16.5" customHeight="1" x14ac:dyDescent="0.25">
      <c r="A27" s="136">
        <v>21</v>
      </c>
      <c r="B27" s="137" t="s">
        <v>158</v>
      </c>
      <c r="C27" s="136" t="s">
        <v>159</v>
      </c>
      <c r="D27" s="136" t="s">
        <v>7</v>
      </c>
      <c r="E27" s="138">
        <v>20</v>
      </c>
      <c r="F27" s="144">
        <v>0.2</v>
      </c>
      <c r="G27" s="144">
        <f>E27*F27</f>
        <v>4</v>
      </c>
      <c r="H27" s="145"/>
      <c r="I27" s="140">
        <f>G27*H27</f>
        <v>0</v>
      </c>
      <c r="J27" s="141">
        <v>10.93</v>
      </c>
      <c r="K27" s="142">
        <f>H27*J27</f>
        <v>0</v>
      </c>
      <c r="L27" s="135"/>
      <c r="M27" s="136">
        <v>52</v>
      </c>
      <c r="N27" s="137" t="s">
        <v>200</v>
      </c>
      <c r="O27" s="136" t="s">
        <v>201</v>
      </c>
      <c r="P27" s="136" t="s">
        <v>148</v>
      </c>
      <c r="Q27" s="138">
        <v>24</v>
      </c>
      <c r="R27" s="139">
        <v>3336</v>
      </c>
    </row>
    <row r="28" spans="1:23" s="135" customFormat="1" ht="16.5" customHeight="1" x14ac:dyDescent="0.25">
      <c r="A28" s="293" t="s">
        <v>69</v>
      </c>
      <c r="B28" s="294"/>
      <c r="C28" s="294"/>
      <c r="D28" s="294"/>
      <c r="E28" s="294"/>
      <c r="F28" s="294"/>
      <c r="G28" s="295"/>
      <c r="H28" s="131">
        <f>SUM(H25:H27)</f>
        <v>0</v>
      </c>
      <c r="I28" s="140">
        <f>SUM(I25:I27)</f>
        <v>0</v>
      </c>
      <c r="J28" s="133"/>
      <c r="K28" s="134">
        <f>SUM(K25:K27)</f>
        <v>0</v>
      </c>
      <c r="M28" s="136">
        <v>53</v>
      </c>
      <c r="N28" s="137" t="s">
        <v>202</v>
      </c>
      <c r="O28" s="136" t="s">
        <v>203</v>
      </c>
      <c r="P28" s="136" t="s">
        <v>148</v>
      </c>
      <c r="Q28" s="138">
        <v>24</v>
      </c>
      <c r="R28" s="139">
        <v>3336</v>
      </c>
      <c r="V28" s="148"/>
      <c r="W28" s="148"/>
    </row>
    <row r="29" spans="1:23" ht="16.5" customHeight="1" x14ac:dyDescent="0.25">
      <c r="A29" s="16">
        <v>22</v>
      </c>
      <c r="B29" s="17" t="s">
        <v>154</v>
      </c>
      <c r="C29" s="16" t="s">
        <v>160</v>
      </c>
      <c r="D29" s="16" t="s">
        <v>21</v>
      </c>
      <c r="E29" s="108">
        <v>12</v>
      </c>
      <c r="F29" s="107">
        <v>0.4</v>
      </c>
      <c r="G29" s="107">
        <f>E29*F29</f>
        <v>4.8000000000000007</v>
      </c>
      <c r="H29" s="110"/>
      <c r="I29" s="18">
        <f>G29*H29</f>
        <v>0</v>
      </c>
      <c r="J29" s="33"/>
      <c r="K29" s="33"/>
      <c r="M29" s="136">
        <v>54</v>
      </c>
      <c r="N29" s="137" t="s">
        <v>222</v>
      </c>
      <c r="O29" s="136" t="s">
        <v>223</v>
      </c>
      <c r="P29" s="136" t="s">
        <v>148</v>
      </c>
      <c r="Q29" s="123">
        <v>24</v>
      </c>
      <c r="R29" s="126">
        <v>3336</v>
      </c>
      <c r="V29" s="8"/>
      <c r="W29" s="8"/>
    </row>
    <row r="30" spans="1:23" ht="16.5" customHeight="1" x14ac:dyDescent="0.25">
      <c r="A30" s="16">
        <v>23</v>
      </c>
      <c r="B30" s="17" t="s">
        <v>156</v>
      </c>
      <c r="C30" s="16" t="s">
        <v>161</v>
      </c>
      <c r="D30" s="16" t="s">
        <v>21</v>
      </c>
      <c r="E30" s="108">
        <v>12</v>
      </c>
      <c r="F30" s="107">
        <v>0.4</v>
      </c>
      <c r="G30" s="107">
        <f>E30*F30</f>
        <v>4.8000000000000007</v>
      </c>
      <c r="H30" s="110"/>
      <c r="I30" s="18">
        <f>G30*H30</f>
        <v>0</v>
      </c>
      <c r="J30" s="33"/>
      <c r="K30" s="33"/>
      <c r="M30" s="136">
        <v>55</v>
      </c>
      <c r="N30" s="137" t="s">
        <v>224</v>
      </c>
      <c r="O30" s="136" t="s">
        <v>225</v>
      </c>
      <c r="P30" s="136" t="s">
        <v>148</v>
      </c>
      <c r="Q30" s="123">
        <v>24</v>
      </c>
      <c r="R30" s="126">
        <v>3336</v>
      </c>
      <c r="V30" s="8"/>
      <c r="W30" s="8"/>
    </row>
    <row r="31" spans="1:23" ht="16.5" customHeight="1" x14ac:dyDescent="0.25">
      <c r="A31" s="167"/>
      <c r="B31" s="54"/>
      <c r="C31" s="168"/>
      <c r="D31" s="168"/>
      <c r="E31" s="106"/>
      <c r="F31" s="169"/>
      <c r="G31" s="170"/>
      <c r="H31" s="171"/>
      <c r="I31" s="18"/>
      <c r="J31" s="33"/>
      <c r="K31" s="33"/>
      <c r="M31" s="136">
        <v>56</v>
      </c>
      <c r="N31" s="137" t="s">
        <v>53</v>
      </c>
      <c r="O31" s="136" t="s">
        <v>247</v>
      </c>
      <c r="P31" s="136" t="s">
        <v>55</v>
      </c>
      <c r="Q31" s="123">
        <v>20</v>
      </c>
      <c r="R31" s="126"/>
      <c r="V31" s="129"/>
      <c r="W31" s="129"/>
    </row>
    <row r="32" spans="1:23" ht="16.5" customHeight="1" x14ac:dyDescent="0.25">
      <c r="A32" s="270" t="s">
        <v>111</v>
      </c>
      <c r="B32" s="271"/>
      <c r="C32" s="271"/>
      <c r="D32" s="271"/>
      <c r="E32" s="271"/>
      <c r="F32" s="271"/>
      <c r="G32" s="272"/>
      <c r="H32" s="20">
        <f>SUM(H29:H30)</f>
        <v>0</v>
      </c>
      <c r="I32" s="19">
        <f>SUM(I29:I30)</f>
        <v>0</v>
      </c>
      <c r="J32" s="37">
        <v>12.95</v>
      </c>
      <c r="K32" s="32">
        <f>H30*J32</f>
        <v>0</v>
      </c>
      <c r="M32" s="136">
        <v>57</v>
      </c>
      <c r="N32" s="137" t="s">
        <v>56</v>
      </c>
      <c r="O32" s="136" t="s">
        <v>86</v>
      </c>
      <c r="P32" s="136" t="s">
        <v>57</v>
      </c>
      <c r="Q32" s="108">
        <v>300</v>
      </c>
      <c r="R32" s="126">
        <v>1800</v>
      </c>
    </row>
    <row r="33" spans="1:18" ht="16.5" customHeight="1" x14ac:dyDescent="0.25">
      <c r="A33" s="286" t="s">
        <v>163</v>
      </c>
      <c r="B33" s="287"/>
      <c r="C33" s="287"/>
      <c r="D33" s="287"/>
      <c r="E33" s="287"/>
      <c r="F33" s="287"/>
      <c r="G33" s="288"/>
      <c r="H33" s="57">
        <f>H28+H32</f>
        <v>0</v>
      </c>
      <c r="I33" s="58">
        <f>I28+I32</f>
        <v>0</v>
      </c>
      <c r="J33" s="37">
        <v>12.95</v>
      </c>
      <c r="K33" s="32" t="e">
        <f>#REF!*J33</f>
        <v>#REF!</v>
      </c>
      <c r="M33" s="136">
        <v>58</v>
      </c>
      <c r="N33" s="137" t="s">
        <v>58</v>
      </c>
      <c r="O33" s="136" t="s">
        <v>90</v>
      </c>
      <c r="P33" s="136" t="s">
        <v>57</v>
      </c>
      <c r="Q33" s="108">
        <v>300</v>
      </c>
      <c r="R33" s="126">
        <v>1800</v>
      </c>
    </row>
    <row r="34" spans="1:18" ht="16.5" customHeight="1" x14ac:dyDescent="0.25">
      <c r="A34" s="16">
        <v>25</v>
      </c>
      <c r="B34" s="17" t="s">
        <v>19</v>
      </c>
      <c r="C34" s="16" t="s">
        <v>20</v>
      </c>
      <c r="D34" s="16" t="s">
        <v>7</v>
      </c>
      <c r="E34" s="108">
        <v>12</v>
      </c>
      <c r="F34" s="111">
        <v>0.1</v>
      </c>
      <c r="G34" s="107">
        <f>E34*F34</f>
        <v>1.2000000000000002</v>
      </c>
      <c r="H34" s="110"/>
      <c r="I34" s="18">
        <f>G34*H34</f>
        <v>0</v>
      </c>
      <c r="J34" s="33"/>
      <c r="K34" s="38" t="e">
        <f>SUM(K32:K33)</f>
        <v>#REF!</v>
      </c>
      <c r="M34" s="136">
        <v>59</v>
      </c>
      <c r="N34" s="137" t="s">
        <v>59</v>
      </c>
      <c r="O34" s="136" t="s">
        <v>88</v>
      </c>
      <c r="P34" s="136" t="s">
        <v>60</v>
      </c>
      <c r="Q34" s="108">
        <v>300</v>
      </c>
      <c r="R34" s="126">
        <v>1800</v>
      </c>
    </row>
    <row r="35" spans="1:18" ht="16.5" customHeight="1" x14ac:dyDescent="0.25">
      <c r="A35" s="16">
        <v>26</v>
      </c>
      <c r="B35" s="17" t="s">
        <v>19</v>
      </c>
      <c r="C35" s="16" t="s">
        <v>63</v>
      </c>
      <c r="D35" s="16" t="s">
        <v>21</v>
      </c>
      <c r="E35" s="108">
        <v>12</v>
      </c>
      <c r="F35" s="111">
        <v>0.14000000000000001</v>
      </c>
      <c r="G35" s="107">
        <f>E35*F35</f>
        <v>1.6800000000000002</v>
      </c>
      <c r="H35" s="110"/>
      <c r="I35" s="18">
        <f>G35*H35</f>
        <v>0</v>
      </c>
      <c r="J35" s="59"/>
      <c r="K35" s="60" t="e">
        <f>K28+K34</f>
        <v>#REF!</v>
      </c>
      <c r="M35" s="136">
        <v>60</v>
      </c>
      <c r="N35" s="137" t="s">
        <v>61</v>
      </c>
      <c r="O35" s="136" t="s">
        <v>87</v>
      </c>
      <c r="P35" s="136" t="s">
        <v>60</v>
      </c>
      <c r="Q35" s="108">
        <v>300</v>
      </c>
      <c r="R35" s="126">
        <v>1800</v>
      </c>
    </row>
    <row r="36" spans="1:18" ht="16.5" customHeight="1" x14ac:dyDescent="0.25">
      <c r="A36" s="172"/>
      <c r="B36" s="173"/>
      <c r="C36" s="172"/>
      <c r="D36" s="172"/>
      <c r="E36" s="174"/>
      <c r="F36" s="175"/>
      <c r="G36" s="175"/>
      <c r="H36" s="176"/>
      <c r="I36" s="32"/>
      <c r="J36" s="59"/>
      <c r="K36" s="59"/>
      <c r="M36" s="136">
        <v>61</v>
      </c>
      <c r="N36" s="262" t="s">
        <v>248</v>
      </c>
      <c r="O36" s="136" t="s">
        <v>165</v>
      </c>
      <c r="P36" s="136" t="s">
        <v>251</v>
      </c>
      <c r="Q36" s="106">
        <v>5</v>
      </c>
      <c r="R36" s="126">
        <v>1350</v>
      </c>
    </row>
    <row r="37" spans="1:18" ht="16.5" customHeight="1" x14ac:dyDescent="0.25">
      <c r="A37" s="172"/>
      <c r="B37" s="173"/>
      <c r="C37" s="172"/>
      <c r="D37" s="172"/>
      <c r="E37" s="174"/>
      <c r="F37" s="175"/>
      <c r="G37" s="175"/>
      <c r="H37" s="176"/>
      <c r="I37" s="32"/>
      <c r="J37" s="59"/>
      <c r="K37" s="59"/>
      <c r="M37" s="136">
        <v>62</v>
      </c>
      <c r="N37" s="262" t="s">
        <v>254</v>
      </c>
      <c r="O37" s="136" t="s">
        <v>168</v>
      </c>
      <c r="P37" s="136" t="s">
        <v>251</v>
      </c>
      <c r="Q37" s="106">
        <v>5</v>
      </c>
      <c r="R37" s="126">
        <v>1350</v>
      </c>
    </row>
    <row r="38" spans="1:18" ht="16.5" customHeight="1" x14ac:dyDescent="0.25">
      <c r="A38" s="172"/>
      <c r="B38" s="173"/>
      <c r="C38" s="172"/>
      <c r="D38" s="172"/>
      <c r="E38" s="174"/>
      <c r="F38" s="175"/>
      <c r="G38" s="175"/>
      <c r="H38" s="176"/>
      <c r="I38" s="32"/>
      <c r="J38" s="59"/>
      <c r="K38" s="59"/>
      <c r="M38" s="136">
        <v>63</v>
      </c>
      <c r="N38" s="262" t="s">
        <v>255</v>
      </c>
      <c r="O38" s="136" t="s">
        <v>170</v>
      </c>
      <c r="P38" s="136" t="s">
        <v>251</v>
      </c>
      <c r="Q38" s="106">
        <v>5</v>
      </c>
      <c r="R38" s="126">
        <v>1350</v>
      </c>
    </row>
    <row r="39" spans="1:18" ht="16.5" customHeight="1" x14ac:dyDescent="0.25">
      <c r="A39" s="172"/>
      <c r="B39" s="173"/>
      <c r="C39" s="172"/>
      <c r="D39" s="172"/>
      <c r="E39" s="174"/>
      <c r="F39" s="175"/>
      <c r="G39" s="175"/>
      <c r="H39" s="176"/>
      <c r="I39" s="32"/>
      <c r="J39" s="59"/>
      <c r="K39" s="59"/>
      <c r="M39" s="136">
        <v>64</v>
      </c>
      <c r="N39" s="262" t="s">
        <v>256</v>
      </c>
      <c r="O39" s="136" t="s">
        <v>172</v>
      </c>
      <c r="P39" s="136" t="s">
        <v>251</v>
      </c>
      <c r="Q39" s="106">
        <v>5</v>
      </c>
      <c r="R39" s="126">
        <v>1350</v>
      </c>
    </row>
    <row r="40" spans="1:18" ht="16.5" customHeight="1" x14ac:dyDescent="0.25">
      <c r="A40" s="172"/>
      <c r="B40" s="173"/>
      <c r="C40" s="172"/>
      <c r="D40" s="172"/>
      <c r="E40" s="174"/>
      <c r="F40" s="175"/>
      <c r="G40" s="175"/>
      <c r="H40" s="176"/>
      <c r="I40" s="32"/>
      <c r="J40" s="59"/>
      <c r="K40" s="59"/>
      <c r="M40" s="136">
        <v>65</v>
      </c>
      <c r="N40" s="262" t="s">
        <v>257</v>
      </c>
      <c r="O40" s="136" t="s">
        <v>174</v>
      </c>
      <c r="P40" s="136" t="s">
        <v>252</v>
      </c>
      <c r="Q40" s="106">
        <v>6</v>
      </c>
      <c r="R40" s="126">
        <v>3390</v>
      </c>
    </row>
    <row r="41" spans="1:18" ht="16.5" customHeight="1" x14ac:dyDescent="0.25">
      <c r="A41" s="172"/>
      <c r="B41" s="173"/>
      <c r="C41" s="172"/>
      <c r="D41" s="172"/>
      <c r="E41" s="174"/>
      <c r="F41" s="175"/>
      <c r="G41" s="175"/>
      <c r="H41" s="176"/>
      <c r="I41" s="32"/>
      <c r="J41" s="59"/>
      <c r="K41" s="59"/>
      <c r="M41" s="136">
        <v>66</v>
      </c>
      <c r="N41" s="262" t="s">
        <v>258</v>
      </c>
      <c r="O41" s="136" t="s">
        <v>177</v>
      </c>
      <c r="P41" s="136" t="s">
        <v>252</v>
      </c>
      <c r="Q41" s="106">
        <v>6</v>
      </c>
      <c r="R41" s="126">
        <v>3390</v>
      </c>
    </row>
    <row r="42" spans="1:18" ht="16.5" customHeight="1" x14ac:dyDescent="0.25">
      <c r="A42" s="172"/>
      <c r="B42" s="173"/>
      <c r="C42" s="172"/>
      <c r="D42" s="172"/>
      <c r="E42" s="174"/>
      <c r="F42" s="175"/>
      <c r="G42" s="175"/>
      <c r="H42" s="176"/>
      <c r="I42" s="32"/>
      <c r="J42" s="59"/>
      <c r="K42" s="59"/>
      <c r="M42" s="136">
        <v>67</v>
      </c>
      <c r="N42" s="262" t="s">
        <v>259</v>
      </c>
      <c r="O42" s="136" t="s">
        <v>179</v>
      </c>
      <c r="P42" s="136" t="s">
        <v>252</v>
      </c>
      <c r="Q42" s="106">
        <v>6</v>
      </c>
      <c r="R42" s="126">
        <v>3390</v>
      </c>
    </row>
    <row r="43" spans="1:18" ht="16.5" customHeight="1" x14ac:dyDescent="0.25">
      <c r="A43" s="172"/>
      <c r="B43" s="173"/>
      <c r="C43" s="172"/>
      <c r="D43" s="172"/>
      <c r="E43" s="174"/>
      <c r="F43" s="175"/>
      <c r="G43" s="175"/>
      <c r="H43" s="176"/>
      <c r="I43" s="32"/>
      <c r="J43" s="59"/>
      <c r="K43" s="59"/>
      <c r="M43" s="136">
        <v>68</v>
      </c>
      <c r="N43" s="262" t="s">
        <v>260</v>
      </c>
      <c r="O43" s="136" t="s">
        <v>181</v>
      </c>
      <c r="P43" s="136" t="s">
        <v>252</v>
      </c>
      <c r="Q43" s="106">
        <v>6</v>
      </c>
      <c r="R43" s="126">
        <v>3390</v>
      </c>
    </row>
    <row r="44" spans="1:18" ht="16.5" hidden="1" customHeight="1" x14ac:dyDescent="0.25">
      <c r="A44" s="172"/>
      <c r="B44" s="173"/>
      <c r="C44" s="172"/>
      <c r="D44" s="172"/>
      <c r="E44" s="174"/>
      <c r="F44" s="175"/>
      <c r="G44" s="175"/>
      <c r="H44" s="176"/>
      <c r="I44" s="32"/>
      <c r="J44" s="59"/>
      <c r="K44" s="59"/>
      <c r="M44" s="136">
        <v>69</v>
      </c>
      <c r="N44" s="262"/>
      <c r="O44" s="136" t="s">
        <v>249</v>
      </c>
      <c r="P44" s="136"/>
      <c r="Q44" s="106"/>
      <c r="R44" s="126"/>
    </row>
    <row r="45" spans="1:18" ht="16.5" hidden="1" customHeight="1" x14ac:dyDescent="0.25">
      <c r="A45" s="172"/>
      <c r="B45" s="173"/>
      <c r="C45" s="172"/>
      <c r="D45" s="172"/>
      <c r="E45" s="174"/>
      <c r="F45" s="175"/>
      <c r="G45" s="175"/>
      <c r="H45" s="176"/>
      <c r="I45" s="32"/>
      <c r="J45" s="59"/>
      <c r="K45" s="59"/>
      <c r="M45" s="136">
        <v>70</v>
      </c>
      <c r="N45" s="262"/>
      <c r="O45" s="136" t="s">
        <v>250</v>
      </c>
      <c r="P45" s="136"/>
      <c r="Q45" s="106"/>
      <c r="R45" s="126"/>
    </row>
    <row r="46" spans="1:18" ht="16.5" customHeight="1" x14ac:dyDescent="0.25">
      <c r="A46" s="172"/>
      <c r="B46" s="173"/>
      <c r="C46" s="172"/>
      <c r="D46" s="172"/>
      <c r="E46" s="174"/>
      <c r="F46" s="175"/>
      <c r="G46" s="175"/>
      <c r="H46" s="176"/>
      <c r="I46" s="32"/>
      <c r="J46" s="59"/>
      <c r="K46" s="59"/>
      <c r="M46" s="136">
        <v>71</v>
      </c>
      <c r="N46" s="262" t="s">
        <v>248</v>
      </c>
      <c r="O46" s="136" t="s">
        <v>182</v>
      </c>
      <c r="P46" s="136" t="s">
        <v>253</v>
      </c>
      <c r="Q46" s="106">
        <v>10</v>
      </c>
      <c r="R46" s="126">
        <v>2672</v>
      </c>
    </row>
    <row r="47" spans="1:18" ht="16.5" customHeight="1" x14ac:dyDescent="0.25">
      <c r="A47" s="172"/>
      <c r="B47" s="173"/>
      <c r="C47" s="172"/>
      <c r="D47" s="172"/>
      <c r="E47" s="174"/>
      <c r="F47" s="175"/>
      <c r="G47" s="175"/>
      <c r="H47" s="176"/>
      <c r="I47" s="32"/>
      <c r="J47" s="59"/>
      <c r="K47" s="59"/>
      <c r="M47" s="136">
        <v>72</v>
      </c>
      <c r="N47" s="262" t="s">
        <v>254</v>
      </c>
      <c r="O47" s="136" t="s">
        <v>184</v>
      </c>
      <c r="P47" s="136" t="s">
        <v>253</v>
      </c>
      <c r="Q47" s="106">
        <v>10</v>
      </c>
      <c r="R47" s="126">
        <v>2672</v>
      </c>
    </row>
    <row r="48" spans="1:18" ht="16.5" customHeight="1" x14ac:dyDescent="0.25">
      <c r="A48" s="172"/>
      <c r="B48" s="173"/>
      <c r="C48" s="172"/>
      <c r="D48" s="172"/>
      <c r="E48" s="174"/>
      <c r="F48" s="175"/>
      <c r="G48" s="175"/>
      <c r="H48" s="176"/>
      <c r="I48" s="32"/>
      <c r="J48" s="59"/>
      <c r="K48" s="59"/>
      <c r="M48" s="136">
        <v>73</v>
      </c>
      <c r="N48" s="262" t="s">
        <v>255</v>
      </c>
      <c r="O48" s="136" t="s">
        <v>185</v>
      </c>
      <c r="P48" s="136" t="s">
        <v>253</v>
      </c>
      <c r="Q48" s="106">
        <v>10</v>
      </c>
      <c r="R48" s="126">
        <v>2672</v>
      </c>
    </row>
    <row r="49" spans="1:24" ht="16.5" customHeight="1" x14ac:dyDescent="0.25">
      <c r="A49" s="172"/>
      <c r="B49" s="173"/>
      <c r="C49" s="172"/>
      <c r="D49" s="172"/>
      <c r="E49" s="174"/>
      <c r="F49" s="175"/>
      <c r="G49" s="175"/>
      <c r="H49" s="176"/>
      <c r="I49" s="32"/>
      <c r="J49" s="59"/>
      <c r="K49" s="59"/>
      <c r="M49" s="136">
        <v>74</v>
      </c>
      <c r="N49" s="262" t="s">
        <v>256</v>
      </c>
      <c r="O49" s="136" t="s">
        <v>186</v>
      </c>
      <c r="P49" s="136" t="s">
        <v>253</v>
      </c>
      <c r="Q49" s="106">
        <v>10</v>
      </c>
      <c r="R49" s="126">
        <v>2672</v>
      </c>
    </row>
    <row r="50" spans="1:24" s="135" customFormat="1" ht="16.5" customHeight="1" x14ac:dyDescent="0.25">
      <c r="F50" s="149"/>
      <c r="G50" s="149"/>
      <c r="J50" s="150"/>
      <c r="K50" s="133"/>
      <c r="M50" s="136">
        <v>75</v>
      </c>
      <c r="N50" s="262" t="s">
        <v>150</v>
      </c>
      <c r="O50" s="136" t="s">
        <v>141</v>
      </c>
      <c r="P50" s="136" t="s">
        <v>147</v>
      </c>
      <c r="Q50" s="151">
        <v>100</v>
      </c>
      <c r="R50" s="152">
        <v>4000</v>
      </c>
    </row>
    <row r="51" spans="1:24" s="148" customFormat="1" ht="16.5" customHeight="1" x14ac:dyDescent="0.25">
      <c r="A51" s="135"/>
      <c r="B51" s="135"/>
      <c r="C51" s="135"/>
      <c r="D51" s="135"/>
      <c r="E51" s="135"/>
      <c r="F51" s="149"/>
      <c r="G51" s="149"/>
      <c r="H51" s="135"/>
      <c r="I51" s="135"/>
      <c r="J51" s="150"/>
      <c r="K51" s="133"/>
      <c r="L51" s="135"/>
      <c r="M51" s="136">
        <v>76</v>
      </c>
      <c r="N51" s="262" t="s">
        <v>149</v>
      </c>
      <c r="O51" s="136" t="s">
        <v>142</v>
      </c>
      <c r="P51" s="136" t="s">
        <v>147</v>
      </c>
      <c r="Q51" s="151">
        <v>100</v>
      </c>
      <c r="R51" s="152">
        <v>4000</v>
      </c>
      <c r="V51" s="135"/>
      <c r="W51" s="135"/>
    </row>
    <row r="52" spans="1:24" s="148" customFormat="1" ht="16.5" customHeight="1" x14ac:dyDescent="0.25">
      <c r="A52" s="135"/>
      <c r="B52" s="135"/>
      <c r="C52" s="135"/>
      <c r="D52" s="135"/>
      <c r="E52" s="135"/>
      <c r="F52" s="149"/>
      <c r="G52" s="149"/>
      <c r="H52" s="135"/>
      <c r="I52" s="135"/>
      <c r="J52" s="150"/>
      <c r="K52" s="133"/>
      <c r="L52" s="135"/>
      <c r="M52" s="136">
        <v>77</v>
      </c>
      <c r="N52" s="262" t="s">
        <v>150</v>
      </c>
      <c r="O52" s="136" t="s">
        <v>143</v>
      </c>
      <c r="P52" s="136" t="s">
        <v>148</v>
      </c>
      <c r="Q52" s="151">
        <v>30</v>
      </c>
      <c r="R52" s="152">
        <v>2380</v>
      </c>
    </row>
    <row r="53" spans="1:24" s="148" customFormat="1" ht="16.5" customHeight="1" x14ac:dyDescent="0.25">
      <c r="B53" s="135"/>
      <c r="C53" s="135"/>
      <c r="D53" s="135"/>
      <c r="E53" s="135"/>
      <c r="F53" s="149"/>
      <c r="G53" s="149"/>
      <c r="H53" s="135"/>
      <c r="I53" s="135"/>
      <c r="J53" s="150"/>
      <c r="K53" s="133"/>
      <c r="L53" s="135"/>
      <c r="M53" s="136">
        <v>78</v>
      </c>
      <c r="N53" s="262" t="s">
        <v>149</v>
      </c>
      <c r="O53" s="136" t="s">
        <v>144</v>
      </c>
      <c r="P53" s="136" t="s">
        <v>148</v>
      </c>
      <c r="Q53" s="151">
        <v>30</v>
      </c>
      <c r="R53" s="152">
        <v>2380</v>
      </c>
    </row>
    <row r="54" spans="1:24" ht="15.75" x14ac:dyDescent="0.25">
      <c r="A54" s="8"/>
      <c r="M54" s="136">
        <v>79</v>
      </c>
      <c r="N54" s="262" t="s">
        <v>152</v>
      </c>
      <c r="O54" s="136" t="s">
        <v>145</v>
      </c>
      <c r="P54" s="136" t="s">
        <v>25</v>
      </c>
      <c r="Q54" s="106">
        <v>12</v>
      </c>
      <c r="R54" s="56"/>
      <c r="V54" s="8"/>
      <c r="W54" s="8"/>
    </row>
    <row r="55" spans="1:24" ht="15.75" x14ac:dyDescent="0.25">
      <c r="A55" s="8"/>
      <c r="J55" s="35"/>
      <c r="K55" s="35"/>
      <c r="L55" s="8"/>
      <c r="M55" s="136">
        <v>80</v>
      </c>
      <c r="N55" s="262" t="s">
        <v>151</v>
      </c>
      <c r="O55" s="136" t="s">
        <v>146</v>
      </c>
      <c r="P55" s="136" t="s">
        <v>25</v>
      </c>
      <c r="Q55" s="108">
        <v>12</v>
      </c>
      <c r="R55" s="127"/>
    </row>
    <row r="56" spans="1:24" ht="15.75" x14ac:dyDescent="0.25">
      <c r="A56" s="8"/>
      <c r="J56" s="35"/>
      <c r="K56" s="35"/>
      <c r="L56" s="8"/>
      <c r="M56" s="136">
        <v>81</v>
      </c>
      <c r="N56" s="262" t="s">
        <v>242</v>
      </c>
      <c r="O56" s="136"/>
      <c r="P56" s="136"/>
      <c r="Q56" s="108"/>
      <c r="R56" s="127"/>
    </row>
    <row r="57" spans="1:24" s="135" customFormat="1" ht="15.75" x14ac:dyDescent="0.25">
      <c r="A57" s="148"/>
      <c r="F57" s="149"/>
      <c r="G57" s="149"/>
      <c r="J57" s="130"/>
      <c r="K57" s="130"/>
      <c r="L57" s="148"/>
      <c r="M57" s="313">
        <v>82</v>
      </c>
      <c r="N57" s="314" t="s">
        <v>229</v>
      </c>
      <c r="O57" s="313"/>
      <c r="P57" s="313" t="s">
        <v>230</v>
      </c>
      <c r="Q57" s="315">
        <v>6</v>
      </c>
      <c r="R57" s="316">
        <v>2070</v>
      </c>
    </row>
    <row r="58" spans="1:24" s="135" customFormat="1" ht="15.75" x14ac:dyDescent="0.25">
      <c r="A58" s="148"/>
      <c r="F58" s="149"/>
      <c r="G58" s="149"/>
      <c r="J58" s="130"/>
      <c r="K58" s="130"/>
      <c r="L58" s="148"/>
      <c r="M58" s="313">
        <v>83</v>
      </c>
      <c r="N58" s="314" t="s">
        <v>231</v>
      </c>
      <c r="O58" s="313"/>
      <c r="P58" s="313" t="s">
        <v>230</v>
      </c>
      <c r="Q58" s="315">
        <v>6</v>
      </c>
      <c r="R58" s="316">
        <v>1800</v>
      </c>
    </row>
    <row r="59" spans="1:24" ht="15.75" x14ac:dyDescent="0.25">
      <c r="A59" s="8"/>
      <c r="B59" s="41" t="s">
        <v>113</v>
      </c>
      <c r="C59" s="42"/>
      <c r="D59" s="267">
        <f>I24*C59</f>
        <v>0</v>
      </c>
      <c r="E59" s="267"/>
      <c r="F59" s="268" t="s">
        <v>112</v>
      </c>
      <c r="G59" s="268"/>
      <c r="H59" s="268"/>
      <c r="I59" s="27">
        <f>I24+D59</f>
        <v>0</v>
      </c>
      <c r="J59" s="35"/>
      <c r="K59" s="35"/>
      <c r="L59" s="8"/>
      <c r="W59" s="8"/>
      <c r="X59" s="129"/>
    </row>
    <row r="60" spans="1:24" s="164" customFormat="1" ht="28.5" customHeight="1" x14ac:dyDescent="0.25">
      <c r="F60" s="165"/>
      <c r="G60" s="165"/>
    </row>
    <row r="61" spans="1:24" s="163" customFormat="1" ht="28.5" customHeight="1" x14ac:dyDescent="0.3">
      <c r="F61" s="166"/>
      <c r="G61" s="166"/>
      <c r="N61" s="128"/>
      <c r="O61" s="128"/>
      <c r="P61" s="128"/>
    </row>
    <row r="62" spans="1:24" s="163" customFormat="1" ht="28.5" customHeight="1" x14ac:dyDescent="0.3">
      <c r="F62" s="166"/>
      <c r="G62" s="166"/>
    </row>
    <row r="63" spans="1:24" s="163" customFormat="1" ht="28.5" customHeight="1" x14ac:dyDescent="0.3">
      <c r="F63" s="166"/>
      <c r="G63" s="166"/>
    </row>
    <row r="64" spans="1:24" s="163" customFormat="1" ht="28.5" customHeight="1" x14ac:dyDescent="0.3">
      <c r="F64" s="166"/>
      <c r="G64" s="166"/>
    </row>
    <row r="65" spans="6:7" s="163" customFormat="1" ht="28.5" customHeight="1" x14ac:dyDescent="0.3">
      <c r="F65" s="166"/>
      <c r="G65" s="166"/>
    </row>
    <row r="66" spans="6:7" s="163" customFormat="1" ht="28.5" customHeight="1" x14ac:dyDescent="0.3">
      <c r="F66" s="166"/>
      <c r="G66" s="166"/>
    </row>
    <row r="67" spans="6:7" s="163" customFormat="1" ht="28.5" customHeight="1" x14ac:dyDescent="0.3">
      <c r="F67" s="166"/>
      <c r="G67" s="166"/>
    </row>
    <row r="68" spans="6:7" s="163" customFormat="1" ht="28.5" customHeight="1" x14ac:dyDescent="0.3">
      <c r="F68" s="166"/>
      <c r="G68" s="166"/>
    </row>
    <row r="69" spans="6:7" s="163" customFormat="1" ht="28.5" customHeight="1" x14ac:dyDescent="0.3">
      <c r="F69" s="166"/>
      <c r="G69" s="166"/>
    </row>
    <row r="70" spans="6:7" s="163" customFormat="1" ht="28.5" customHeight="1" x14ac:dyDescent="0.3">
      <c r="F70" s="166"/>
      <c r="G70" s="166"/>
    </row>
  </sheetData>
  <mergeCells count="12">
    <mergeCell ref="A1:R1"/>
    <mergeCell ref="A3:I3"/>
    <mergeCell ref="M3:R3"/>
    <mergeCell ref="D59:E59"/>
    <mergeCell ref="F59:H59"/>
    <mergeCell ref="A28:G28"/>
    <mergeCell ref="A32:G32"/>
    <mergeCell ref="A33:G33"/>
    <mergeCell ref="A24:G24"/>
    <mergeCell ref="A23:G23"/>
    <mergeCell ref="A9:G9"/>
    <mergeCell ref="A17:G17"/>
  </mergeCells>
  <phoneticPr fontId="32" type="noConversion"/>
  <pageMargins left="0.16" right="0.11" top="0.11" bottom="0.16" header="0.11" footer="0.16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V73"/>
  <sheetViews>
    <sheetView topLeftCell="H40" zoomScale="80" zoomScaleNormal="80" zoomScalePageLayoutView="80" workbookViewId="0">
      <selection activeCell="T51" sqref="T51"/>
    </sheetView>
  </sheetViews>
  <sheetFormatPr defaultColWidth="8.7109375" defaultRowHeight="15" x14ac:dyDescent="0.25"/>
  <cols>
    <col min="1" max="1" width="4.28515625" style="4" customWidth="1"/>
    <col min="2" max="2" width="39.28515625" style="4" customWidth="1"/>
    <col min="3" max="5" width="12.28515625" style="4" customWidth="1"/>
    <col min="6" max="7" width="12.28515625" style="5" customWidth="1"/>
    <col min="8" max="9" width="19.28515625" style="4" customWidth="1"/>
    <col min="10" max="11" width="12.140625" style="4" hidden="1" customWidth="1"/>
    <col min="12" max="12" width="2.28515625" style="4" customWidth="1"/>
    <col min="13" max="13" width="4.28515625" style="4" customWidth="1"/>
    <col min="14" max="14" width="39.28515625" style="4" customWidth="1"/>
    <col min="15" max="19" width="12.28515625" style="4" customWidth="1"/>
    <col min="20" max="21" width="19.28515625" style="4" customWidth="1"/>
    <col min="22" max="25" width="8.7109375" style="4" hidden="1" customWidth="1"/>
    <col min="26" max="16384" width="8.7109375" style="4"/>
  </cols>
  <sheetData>
    <row r="1" spans="1:29" ht="21" x14ac:dyDescent="0.25">
      <c r="A1" s="289" t="s">
        <v>75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77"/>
      <c r="W1" s="77"/>
      <c r="X1" s="77"/>
      <c r="Y1" s="77"/>
      <c r="Z1" s="77"/>
    </row>
    <row r="2" spans="1:29" s="93" customFormat="1" ht="16.5" customHeight="1" x14ac:dyDescent="0.25">
      <c r="A2" s="25"/>
      <c r="B2" s="25"/>
      <c r="C2" s="22"/>
      <c r="D2" s="22"/>
      <c r="E2" s="22"/>
      <c r="F2" s="22"/>
      <c r="G2" s="22"/>
      <c r="S2" s="3" t="s">
        <v>66</v>
      </c>
      <c r="T2" s="291" t="s">
        <v>219</v>
      </c>
      <c r="U2" s="291"/>
    </row>
    <row r="3" spans="1:29" s="93" customFormat="1" ht="16.5" customHeight="1" x14ac:dyDescent="0.25">
      <c r="A3" s="290" t="s">
        <v>101</v>
      </c>
      <c r="B3" s="290"/>
      <c r="C3" s="290"/>
      <c r="D3" s="44"/>
      <c r="E3" s="44"/>
      <c r="F3" s="44"/>
      <c r="G3" s="22"/>
      <c r="S3" s="3" t="s">
        <v>84</v>
      </c>
      <c r="T3" s="291" t="s">
        <v>205</v>
      </c>
      <c r="U3" s="291"/>
    </row>
    <row r="4" spans="1:29" s="93" customFormat="1" ht="16.5" customHeight="1" x14ac:dyDescent="0.25">
      <c r="A4" s="23"/>
      <c r="B4" s="23"/>
      <c r="C4" s="24"/>
      <c r="D4" s="24"/>
      <c r="E4" s="24"/>
      <c r="F4" s="24"/>
      <c r="G4" s="22"/>
      <c r="S4" s="3" t="s">
        <v>85</v>
      </c>
      <c r="T4" s="291" t="s">
        <v>197</v>
      </c>
      <c r="U4" s="291"/>
    </row>
    <row r="5" spans="1:29" s="93" customFormat="1" ht="16.5" customHeight="1" x14ac:dyDescent="0.25">
      <c r="A5" s="23"/>
      <c r="B5" s="23"/>
      <c r="C5" s="24"/>
      <c r="D5" s="24"/>
      <c r="E5" s="24"/>
      <c r="F5" s="24"/>
      <c r="G5" s="22"/>
      <c r="N5" s="93" t="s">
        <v>215</v>
      </c>
      <c r="S5" s="3" t="s">
        <v>89</v>
      </c>
      <c r="T5" s="291" t="s">
        <v>196</v>
      </c>
      <c r="U5" s="291"/>
    </row>
    <row r="6" spans="1:29" s="2" customFormat="1" ht="16.5" customHeight="1" x14ac:dyDescent="0.3">
      <c r="A6" s="279" t="s">
        <v>76</v>
      </c>
      <c r="B6" s="279"/>
      <c r="C6" s="279"/>
      <c r="D6" s="279"/>
      <c r="E6" s="279"/>
      <c r="F6" s="279"/>
      <c r="G6" s="279"/>
      <c r="H6" s="279"/>
      <c r="I6" s="279"/>
      <c r="J6" s="68"/>
      <c r="K6" s="68"/>
      <c r="M6" s="279" t="s">
        <v>72</v>
      </c>
      <c r="N6" s="279"/>
      <c r="O6" s="279"/>
      <c r="P6" s="279"/>
      <c r="Q6" s="279"/>
      <c r="R6" s="279"/>
      <c r="S6" s="279"/>
      <c r="T6" s="279"/>
      <c r="U6" s="279"/>
    </row>
    <row r="7" spans="1:29" ht="30" x14ac:dyDescent="0.25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5" t="s">
        <v>67</v>
      </c>
      <c r="G7" s="15" t="s">
        <v>68</v>
      </c>
      <c r="H7" s="14" t="s">
        <v>102</v>
      </c>
      <c r="I7" s="15" t="s">
        <v>64</v>
      </c>
      <c r="J7" s="31" t="s">
        <v>92</v>
      </c>
      <c r="K7" s="31" t="s">
        <v>93</v>
      </c>
      <c r="L7" s="77"/>
      <c r="M7" s="13" t="s">
        <v>0</v>
      </c>
      <c r="N7" s="14" t="s">
        <v>1</v>
      </c>
      <c r="O7" s="14" t="s">
        <v>2</v>
      </c>
      <c r="P7" s="14" t="s">
        <v>3</v>
      </c>
      <c r="Q7" s="14" t="s">
        <v>4</v>
      </c>
      <c r="R7" s="15" t="s">
        <v>67</v>
      </c>
      <c r="S7" s="15" t="s">
        <v>68</v>
      </c>
      <c r="T7" s="14" t="s">
        <v>102</v>
      </c>
      <c r="U7" s="15" t="s">
        <v>64</v>
      </c>
      <c r="V7" s="31" t="s">
        <v>92</v>
      </c>
      <c r="W7" s="31" t="s">
        <v>93</v>
      </c>
      <c r="X7" s="31" t="s">
        <v>94</v>
      </c>
      <c r="Y7" s="31" t="s">
        <v>95</v>
      </c>
      <c r="Z7" s="77"/>
    </row>
    <row r="8" spans="1:29" ht="16.5" customHeight="1" x14ac:dyDescent="0.25">
      <c r="A8" s="16">
        <v>1</v>
      </c>
      <c r="B8" s="17" t="s">
        <v>5</v>
      </c>
      <c r="C8" s="16" t="s">
        <v>6</v>
      </c>
      <c r="D8" s="16" t="s">
        <v>7</v>
      </c>
      <c r="E8" s="78">
        <v>20</v>
      </c>
      <c r="F8" s="79">
        <v>0.2</v>
      </c>
      <c r="G8" s="79">
        <f>E8*F8</f>
        <v>4</v>
      </c>
      <c r="H8" s="92"/>
      <c r="I8" s="18">
        <f>G8*H8</f>
        <v>0</v>
      </c>
      <c r="J8" s="37">
        <v>11.4</v>
      </c>
      <c r="K8" s="32">
        <f>H8*J8</f>
        <v>0</v>
      </c>
      <c r="L8" s="77"/>
      <c r="M8" s="16">
        <v>26</v>
      </c>
      <c r="N8" s="17" t="s">
        <v>23</v>
      </c>
      <c r="O8" s="16" t="s">
        <v>24</v>
      </c>
      <c r="P8" s="16" t="s">
        <v>25</v>
      </c>
      <c r="Q8" s="78">
        <v>30</v>
      </c>
      <c r="R8" s="80">
        <v>0.17130000000000001</v>
      </c>
      <c r="S8" s="79">
        <f>Q8*R8</f>
        <v>5.1390000000000002</v>
      </c>
      <c r="T8" s="92"/>
      <c r="U8" s="18">
        <f>S8*T8</f>
        <v>0</v>
      </c>
      <c r="V8" s="37">
        <v>3.3</v>
      </c>
      <c r="W8" s="32">
        <f>T8*V8</f>
        <v>0</v>
      </c>
      <c r="X8" s="55">
        <v>2.103E-2</v>
      </c>
      <c r="Y8" s="32">
        <f>X8*T8</f>
        <v>0</v>
      </c>
      <c r="Z8" s="77"/>
      <c r="AC8" s="90"/>
    </row>
    <row r="9" spans="1:29" ht="16.5" customHeight="1" x14ac:dyDescent="0.25">
      <c r="A9" s="16">
        <v>2</v>
      </c>
      <c r="B9" s="17" t="s">
        <v>8</v>
      </c>
      <c r="C9" s="16" t="s">
        <v>9</v>
      </c>
      <c r="D9" s="16" t="s">
        <v>7</v>
      </c>
      <c r="E9" s="78">
        <v>20</v>
      </c>
      <c r="F9" s="79">
        <v>0.2</v>
      </c>
      <c r="G9" s="79">
        <f t="shared" ref="G9:G11" si="0">E9*F9</f>
        <v>4</v>
      </c>
      <c r="H9" s="92"/>
      <c r="I9" s="18">
        <f t="shared" ref="I9:I11" si="1">G9*H9</f>
        <v>0</v>
      </c>
      <c r="J9" s="37">
        <v>11.4</v>
      </c>
      <c r="K9" s="32">
        <f t="shared" ref="K9:K11" si="2">H9*J9</f>
        <v>0</v>
      </c>
      <c r="L9" s="77"/>
      <c r="M9" s="16">
        <v>27</v>
      </c>
      <c r="N9" s="17" t="s">
        <v>26</v>
      </c>
      <c r="O9" s="16" t="s">
        <v>27</v>
      </c>
      <c r="P9" s="16" t="s">
        <v>25</v>
      </c>
      <c r="Q9" s="78">
        <v>30</v>
      </c>
      <c r="R9" s="80">
        <v>0.17130000000000001</v>
      </c>
      <c r="S9" s="79">
        <f t="shared" ref="S9:S27" si="3">Q9*R9</f>
        <v>5.1390000000000002</v>
      </c>
      <c r="T9" s="92"/>
      <c r="U9" s="18">
        <f>S9*T9</f>
        <v>0</v>
      </c>
      <c r="V9" s="37">
        <v>3.3</v>
      </c>
      <c r="W9" s="32">
        <f>T9*V9</f>
        <v>0</v>
      </c>
      <c r="X9" s="55">
        <v>2.103E-2</v>
      </c>
      <c r="Y9" s="32">
        <f>X9*T9</f>
        <v>0</v>
      </c>
      <c r="Z9" s="77"/>
      <c r="AC9" s="90"/>
    </row>
    <row r="10" spans="1:29" ht="16.5" customHeight="1" x14ac:dyDescent="0.25">
      <c r="A10" s="16">
        <v>3</v>
      </c>
      <c r="B10" s="17" t="s">
        <v>10</v>
      </c>
      <c r="C10" s="16" t="s">
        <v>11</v>
      </c>
      <c r="D10" s="16" t="s">
        <v>7</v>
      </c>
      <c r="E10" s="78">
        <v>20</v>
      </c>
      <c r="F10" s="79">
        <v>0.2</v>
      </c>
      <c r="G10" s="79">
        <f t="shared" si="0"/>
        <v>4</v>
      </c>
      <c r="H10" s="92"/>
      <c r="I10" s="18">
        <f t="shared" si="1"/>
        <v>0</v>
      </c>
      <c r="J10" s="37">
        <v>11.4</v>
      </c>
      <c r="K10" s="32">
        <f t="shared" si="2"/>
        <v>0</v>
      </c>
      <c r="L10" s="77"/>
      <c r="M10" s="16">
        <v>28</v>
      </c>
      <c r="N10" s="17" t="s">
        <v>28</v>
      </c>
      <c r="O10" s="16" t="s">
        <v>29</v>
      </c>
      <c r="P10" s="16" t="s">
        <v>25</v>
      </c>
      <c r="Q10" s="78">
        <v>30</v>
      </c>
      <c r="R10" s="80">
        <v>0.17130000000000001</v>
      </c>
      <c r="S10" s="79">
        <f t="shared" si="3"/>
        <v>5.1390000000000002</v>
      </c>
      <c r="T10" s="92"/>
      <c r="U10" s="18">
        <f t="shared" ref="U10:U12" si="4">S10*T10</f>
        <v>0</v>
      </c>
      <c r="V10" s="37">
        <v>3.3</v>
      </c>
      <c r="W10" s="32">
        <f t="shared" ref="W10:W12" si="5">T10*V10</f>
        <v>0</v>
      </c>
      <c r="X10" s="55">
        <v>2.103E-2</v>
      </c>
      <c r="Y10" s="32">
        <f t="shared" ref="Y10:Y12" si="6">X10*T10</f>
        <v>0</v>
      </c>
      <c r="Z10" s="77"/>
      <c r="AC10" s="90"/>
    </row>
    <row r="11" spans="1:29" ht="16.5" customHeight="1" x14ac:dyDescent="0.25">
      <c r="A11" s="16">
        <v>4</v>
      </c>
      <c r="B11" s="17" t="s">
        <v>12</v>
      </c>
      <c r="C11" s="16" t="s">
        <v>13</v>
      </c>
      <c r="D11" s="16" t="s">
        <v>7</v>
      </c>
      <c r="E11" s="78">
        <v>20</v>
      </c>
      <c r="F11" s="79">
        <v>0.2</v>
      </c>
      <c r="G11" s="79">
        <f t="shared" si="0"/>
        <v>4</v>
      </c>
      <c r="H11" s="92"/>
      <c r="I11" s="18">
        <f t="shared" si="1"/>
        <v>0</v>
      </c>
      <c r="J11" s="37">
        <v>11.4</v>
      </c>
      <c r="K11" s="32">
        <f t="shared" si="2"/>
        <v>0</v>
      </c>
      <c r="L11" s="77"/>
      <c r="M11" s="16">
        <v>29</v>
      </c>
      <c r="N11" s="17" t="s">
        <v>30</v>
      </c>
      <c r="O11" s="16" t="s">
        <v>31</v>
      </c>
      <c r="P11" s="16" t="s">
        <v>25</v>
      </c>
      <c r="Q11" s="78">
        <v>30</v>
      </c>
      <c r="R11" s="80">
        <v>0.17130000000000001</v>
      </c>
      <c r="S11" s="79">
        <f t="shared" si="3"/>
        <v>5.1390000000000002</v>
      </c>
      <c r="T11" s="92"/>
      <c r="U11" s="18">
        <f t="shared" si="4"/>
        <v>0</v>
      </c>
      <c r="V11" s="37">
        <v>3.3</v>
      </c>
      <c r="W11" s="32">
        <f t="shared" si="5"/>
        <v>0</v>
      </c>
      <c r="X11" s="55">
        <v>2.103E-2</v>
      </c>
      <c r="Y11" s="32">
        <f t="shared" si="6"/>
        <v>0</v>
      </c>
      <c r="Z11" s="77"/>
      <c r="AC11" s="90"/>
    </row>
    <row r="12" spans="1:29" ht="16.5" customHeight="1" x14ac:dyDescent="0.25">
      <c r="A12" s="270" t="s">
        <v>69</v>
      </c>
      <c r="B12" s="271"/>
      <c r="C12" s="271"/>
      <c r="D12" s="271"/>
      <c r="E12" s="271"/>
      <c r="F12" s="271"/>
      <c r="G12" s="272"/>
      <c r="H12" s="20">
        <f>SUM(H8:H11)</f>
        <v>0</v>
      </c>
      <c r="I12" s="19">
        <f>SUM(I8:I11)</f>
        <v>0</v>
      </c>
      <c r="J12" s="33"/>
      <c r="K12" s="38">
        <f>SUM(K8:K11)</f>
        <v>0</v>
      </c>
      <c r="L12" s="77"/>
      <c r="M12" s="16">
        <v>30</v>
      </c>
      <c r="N12" s="17" t="s">
        <v>79</v>
      </c>
      <c r="O12" s="16" t="s">
        <v>32</v>
      </c>
      <c r="P12" s="16" t="s">
        <v>25</v>
      </c>
      <c r="Q12" s="78">
        <v>27</v>
      </c>
      <c r="R12" s="81">
        <v>0.15190000000000001</v>
      </c>
      <c r="S12" s="79">
        <v>4.0999999999999996</v>
      </c>
      <c r="T12" s="92">
        <v>1562</v>
      </c>
      <c r="U12" s="18">
        <f t="shared" si="4"/>
        <v>6404.2</v>
      </c>
      <c r="V12" s="37">
        <v>3</v>
      </c>
      <c r="W12" s="32">
        <f t="shared" si="5"/>
        <v>4686</v>
      </c>
      <c r="X12" s="55">
        <v>1.9519999999999999E-2</v>
      </c>
      <c r="Y12" s="32">
        <f t="shared" si="6"/>
        <v>30.49024</v>
      </c>
      <c r="Z12" s="77"/>
      <c r="AC12" s="90"/>
    </row>
    <row r="13" spans="1:29" ht="16.5" customHeight="1" x14ac:dyDescent="0.25">
      <c r="A13" s="16">
        <v>5</v>
      </c>
      <c r="B13" s="17" t="s">
        <v>5</v>
      </c>
      <c r="C13" s="16" t="s">
        <v>14</v>
      </c>
      <c r="D13" s="16" t="s">
        <v>15</v>
      </c>
      <c r="E13" s="78">
        <v>9</v>
      </c>
      <c r="F13" s="79">
        <v>0.4</v>
      </c>
      <c r="G13" s="79">
        <f>E13*F13</f>
        <v>3.6</v>
      </c>
      <c r="H13" s="88"/>
      <c r="I13" s="18">
        <f t="shared" ref="I13:I16" si="7">G13*H13</f>
        <v>0</v>
      </c>
      <c r="J13" s="37">
        <v>12.4</v>
      </c>
      <c r="K13" s="32">
        <f t="shared" ref="K13:K16" si="8">H13*J13</f>
        <v>0</v>
      </c>
      <c r="L13" s="77"/>
      <c r="M13" s="16">
        <v>31</v>
      </c>
      <c r="N13" s="21" t="s">
        <v>23</v>
      </c>
      <c r="O13" s="16" t="s">
        <v>33</v>
      </c>
      <c r="P13" s="16" t="s">
        <v>34</v>
      </c>
      <c r="Q13" s="78">
        <v>30</v>
      </c>
      <c r="R13" s="80">
        <v>0.1</v>
      </c>
      <c r="S13" s="79">
        <f t="shared" si="3"/>
        <v>3</v>
      </c>
      <c r="T13" s="92">
        <v>20</v>
      </c>
      <c r="U13" s="18">
        <f t="shared" ref="U13:U58" si="9">S13*T13</f>
        <v>60</v>
      </c>
      <c r="V13" s="37">
        <v>2.85</v>
      </c>
      <c r="W13" s="32">
        <f t="shared" ref="W13:W58" si="10">T13*V13</f>
        <v>57</v>
      </c>
      <c r="X13" s="55">
        <v>1.473E-2</v>
      </c>
      <c r="Y13" s="32">
        <f t="shared" ref="Y13:Y58" si="11">X13*T13</f>
        <v>0.29459999999999997</v>
      </c>
      <c r="Z13" s="77"/>
      <c r="AC13" s="90"/>
    </row>
    <row r="14" spans="1:29" ht="16.5" customHeight="1" x14ac:dyDescent="0.25">
      <c r="A14" s="16">
        <v>6</v>
      </c>
      <c r="B14" s="17" t="s">
        <v>8</v>
      </c>
      <c r="C14" s="16" t="s">
        <v>16</v>
      </c>
      <c r="D14" s="16" t="s">
        <v>15</v>
      </c>
      <c r="E14" s="78">
        <v>9</v>
      </c>
      <c r="F14" s="79">
        <v>0.4</v>
      </c>
      <c r="G14" s="79">
        <f t="shared" ref="G14:G16" si="12">E14*F14</f>
        <v>3.6</v>
      </c>
      <c r="H14" s="92"/>
      <c r="I14" s="18">
        <f t="shared" si="7"/>
        <v>0</v>
      </c>
      <c r="J14" s="37">
        <v>12.4</v>
      </c>
      <c r="K14" s="32">
        <f t="shared" si="8"/>
        <v>0</v>
      </c>
      <c r="L14" s="77"/>
      <c r="M14" s="16">
        <v>32</v>
      </c>
      <c r="N14" s="21" t="s">
        <v>26</v>
      </c>
      <c r="O14" s="16" t="s">
        <v>35</v>
      </c>
      <c r="P14" s="16" t="s">
        <v>34</v>
      </c>
      <c r="Q14" s="78">
        <v>30</v>
      </c>
      <c r="R14" s="80">
        <v>0.1</v>
      </c>
      <c r="S14" s="79">
        <f t="shared" si="3"/>
        <v>3</v>
      </c>
      <c r="T14" s="92">
        <v>20</v>
      </c>
      <c r="U14" s="18">
        <f t="shared" si="9"/>
        <v>60</v>
      </c>
      <c r="V14" s="37">
        <v>2.85</v>
      </c>
      <c r="W14" s="32">
        <f t="shared" si="10"/>
        <v>57</v>
      </c>
      <c r="X14" s="55">
        <v>1.473E-2</v>
      </c>
      <c r="Y14" s="32">
        <f t="shared" si="11"/>
        <v>0.29459999999999997</v>
      </c>
      <c r="Z14" s="77"/>
      <c r="AC14" s="90"/>
    </row>
    <row r="15" spans="1:29" ht="16.5" customHeight="1" x14ac:dyDescent="0.25">
      <c r="A15" s="16">
        <v>7</v>
      </c>
      <c r="B15" s="17" t="s">
        <v>10</v>
      </c>
      <c r="C15" s="16" t="s">
        <v>17</v>
      </c>
      <c r="D15" s="16" t="s">
        <v>15</v>
      </c>
      <c r="E15" s="78">
        <v>9</v>
      </c>
      <c r="F15" s="79">
        <v>0.4</v>
      </c>
      <c r="G15" s="79">
        <f t="shared" si="12"/>
        <v>3.6</v>
      </c>
      <c r="H15" s="88"/>
      <c r="I15" s="18">
        <f t="shared" si="7"/>
        <v>0</v>
      </c>
      <c r="J15" s="37">
        <v>12.4</v>
      </c>
      <c r="K15" s="32">
        <f t="shared" si="8"/>
        <v>0</v>
      </c>
      <c r="L15" s="77"/>
      <c r="M15" s="16">
        <v>33</v>
      </c>
      <c r="N15" s="17" t="s">
        <v>30</v>
      </c>
      <c r="O15" s="16" t="s">
        <v>103</v>
      </c>
      <c r="P15" s="16" t="s">
        <v>36</v>
      </c>
      <c r="Q15" s="78">
        <v>30</v>
      </c>
      <c r="R15" s="80">
        <v>0.1</v>
      </c>
      <c r="S15" s="79">
        <f t="shared" si="3"/>
        <v>3</v>
      </c>
      <c r="T15" s="92"/>
      <c r="U15" s="18">
        <f t="shared" si="9"/>
        <v>0</v>
      </c>
      <c r="V15" s="37">
        <v>2.4</v>
      </c>
      <c r="W15" s="32">
        <f t="shared" si="10"/>
        <v>0</v>
      </c>
      <c r="X15" s="55">
        <v>1.304E-2</v>
      </c>
      <c r="Y15" s="32">
        <f t="shared" si="11"/>
        <v>0</v>
      </c>
      <c r="Z15" s="77"/>
      <c r="AC15" s="90"/>
    </row>
    <row r="16" spans="1:29" ht="16.5" customHeight="1" x14ac:dyDescent="0.25">
      <c r="A16" s="16">
        <v>8</v>
      </c>
      <c r="B16" s="17" t="s">
        <v>12</v>
      </c>
      <c r="C16" s="16" t="s">
        <v>18</v>
      </c>
      <c r="D16" s="16" t="s">
        <v>15</v>
      </c>
      <c r="E16" s="78">
        <v>9</v>
      </c>
      <c r="F16" s="79">
        <v>0.4</v>
      </c>
      <c r="G16" s="79">
        <f t="shared" si="12"/>
        <v>3.6</v>
      </c>
      <c r="H16" s="88"/>
      <c r="I16" s="18">
        <f t="shared" si="7"/>
        <v>0</v>
      </c>
      <c r="J16" s="37">
        <v>12.4</v>
      </c>
      <c r="K16" s="32">
        <f t="shared" si="8"/>
        <v>0</v>
      </c>
      <c r="L16" s="77"/>
      <c r="M16" s="16">
        <v>34</v>
      </c>
      <c r="N16" s="17" t="s">
        <v>37</v>
      </c>
      <c r="O16" s="16" t="s">
        <v>38</v>
      </c>
      <c r="P16" s="16" t="s">
        <v>36</v>
      </c>
      <c r="Q16" s="78">
        <v>30</v>
      </c>
      <c r="R16" s="80">
        <v>0.1</v>
      </c>
      <c r="S16" s="79">
        <f t="shared" si="3"/>
        <v>3</v>
      </c>
      <c r="T16" s="92"/>
      <c r="U16" s="18">
        <f t="shared" si="9"/>
        <v>0</v>
      </c>
      <c r="V16" s="37">
        <v>2.4</v>
      </c>
      <c r="W16" s="32">
        <f t="shared" si="10"/>
        <v>0</v>
      </c>
      <c r="X16" s="55">
        <v>1.304E-2</v>
      </c>
      <c r="Y16" s="32">
        <f t="shared" si="11"/>
        <v>0</v>
      </c>
      <c r="Z16" s="77"/>
      <c r="AC16" s="90"/>
    </row>
    <row r="17" spans="1:29" ht="16.5" customHeight="1" x14ac:dyDescent="0.25">
      <c r="A17" s="270" t="s">
        <v>100</v>
      </c>
      <c r="B17" s="271"/>
      <c r="C17" s="271"/>
      <c r="D17" s="271"/>
      <c r="E17" s="271"/>
      <c r="F17" s="271"/>
      <c r="G17" s="272"/>
      <c r="H17" s="20">
        <f>SUM(H13:H16)</f>
        <v>0</v>
      </c>
      <c r="I17" s="19">
        <f>SUM(I13:I16)</f>
        <v>0</v>
      </c>
      <c r="J17" s="33"/>
      <c r="K17" s="38">
        <f>SUM(K13:K16)</f>
        <v>0</v>
      </c>
      <c r="L17" s="77"/>
      <c r="M17" s="16">
        <v>35</v>
      </c>
      <c r="N17" s="17" t="s">
        <v>39</v>
      </c>
      <c r="O17" s="16" t="s">
        <v>40</v>
      </c>
      <c r="P17" s="16" t="s">
        <v>36</v>
      </c>
      <c r="Q17" s="78">
        <v>40</v>
      </c>
      <c r="R17" s="80">
        <v>8.5800000000000001E-2</v>
      </c>
      <c r="S17" s="79">
        <f t="shared" si="3"/>
        <v>3.4319999999999999</v>
      </c>
      <c r="T17" s="92"/>
      <c r="U17" s="18">
        <f t="shared" si="9"/>
        <v>0</v>
      </c>
      <c r="V17" s="37">
        <v>3.1</v>
      </c>
      <c r="W17" s="32">
        <f t="shared" si="10"/>
        <v>0</v>
      </c>
      <c r="X17" s="55">
        <v>1.8149999999999999E-2</v>
      </c>
      <c r="Y17" s="32">
        <f t="shared" si="11"/>
        <v>0</v>
      </c>
      <c r="Z17" s="77"/>
      <c r="AC17" s="90"/>
    </row>
    <row r="18" spans="1:29" ht="16.5" customHeight="1" x14ac:dyDescent="0.25">
      <c r="A18" s="280" t="s">
        <v>70</v>
      </c>
      <c r="B18" s="281"/>
      <c r="C18" s="281"/>
      <c r="D18" s="281"/>
      <c r="E18" s="281"/>
      <c r="F18" s="281"/>
      <c r="G18" s="282"/>
      <c r="H18" s="6">
        <f>H12+H17</f>
        <v>0</v>
      </c>
      <c r="I18" s="7">
        <f>I12+I17</f>
        <v>0</v>
      </c>
      <c r="J18" s="34"/>
      <c r="K18" s="39">
        <f>K12+K17</f>
        <v>0</v>
      </c>
      <c r="L18" s="77"/>
      <c r="M18" s="16">
        <v>36</v>
      </c>
      <c r="N18" s="17" t="s">
        <v>41</v>
      </c>
      <c r="O18" s="16" t="s">
        <v>42</v>
      </c>
      <c r="P18" s="16" t="s">
        <v>36</v>
      </c>
      <c r="Q18" s="78">
        <v>40</v>
      </c>
      <c r="R18" s="80">
        <v>8.5800000000000001E-2</v>
      </c>
      <c r="S18" s="79">
        <f t="shared" si="3"/>
        <v>3.4319999999999999</v>
      </c>
      <c r="T18" s="92"/>
      <c r="U18" s="18">
        <f t="shared" si="9"/>
        <v>0</v>
      </c>
      <c r="V18" s="37">
        <v>3.1</v>
      </c>
      <c r="W18" s="32">
        <f t="shared" si="10"/>
        <v>0</v>
      </c>
      <c r="X18" s="55">
        <v>1.8149999999999999E-2</v>
      </c>
      <c r="Y18" s="32">
        <f t="shared" si="11"/>
        <v>0</v>
      </c>
      <c r="Z18" s="77"/>
      <c r="AC18" s="90"/>
    </row>
    <row r="19" spans="1:29" ht="16.5" customHeight="1" x14ac:dyDescent="0.25">
      <c r="A19" s="16">
        <v>9</v>
      </c>
      <c r="B19" s="17" t="s">
        <v>188</v>
      </c>
      <c r="C19" s="16" t="s">
        <v>104</v>
      </c>
      <c r="D19" s="16" t="s">
        <v>7</v>
      </c>
      <c r="E19" s="78">
        <v>12</v>
      </c>
      <c r="F19" s="82">
        <v>0.19</v>
      </c>
      <c r="G19" s="79">
        <f>E19*F19</f>
        <v>2.2800000000000002</v>
      </c>
      <c r="H19" s="83"/>
      <c r="I19" s="18">
        <f t="shared" ref="I19:I29" si="13">G19*H19</f>
        <v>0</v>
      </c>
      <c r="J19" s="37">
        <v>10.93</v>
      </c>
      <c r="K19" s="32">
        <f t="shared" ref="K19:K29" si="14">H19*J19</f>
        <v>0</v>
      </c>
      <c r="L19" s="77"/>
      <c r="M19" s="16">
        <v>37</v>
      </c>
      <c r="N19" s="17" t="s">
        <v>43</v>
      </c>
      <c r="O19" s="16" t="s">
        <v>44</v>
      </c>
      <c r="P19" s="16" t="s">
        <v>45</v>
      </c>
      <c r="Q19" s="78">
        <v>40</v>
      </c>
      <c r="R19" s="80">
        <v>8.5800000000000001E-2</v>
      </c>
      <c r="S19" s="79">
        <f t="shared" si="3"/>
        <v>3.4319999999999999</v>
      </c>
      <c r="T19" s="92"/>
      <c r="U19" s="18">
        <f t="shared" si="9"/>
        <v>0</v>
      </c>
      <c r="V19" s="37">
        <v>2.9</v>
      </c>
      <c r="W19" s="32">
        <f t="shared" si="10"/>
        <v>0</v>
      </c>
      <c r="X19" s="55">
        <v>1.8149999999999999E-2</v>
      </c>
      <c r="Y19" s="32">
        <f t="shared" si="11"/>
        <v>0</v>
      </c>
      <c r="Z19" s="77"/>
      <c r="AC19" s="90"/>
    </row>
    <row r="20" spans="1:29" ht="16.5" customHeight="1" x14ac:dyDescent="0.25">
      <c r="A20" s="16">
        <v>10</v>
      </c>
      <c r="B20" s="17" t="s">
        <v>189</v>
      </c>
      <c r="C20" s="16" t="s">
        <v>105</v>
      </c>
      <c r="D20" s="16" t="s">
        <v>7</v>
      </c>
      <c r="E20" s="78">
        <v>20</v>
      </c>
      <c r="F20" s="82">
        <v>0.19</v>
      </c>
      <c r="G20" s="79">
        <f t="shared" ref="G20:G23" si="15">E20*F20</f>
        <v>3.8</v>
      </c>
      <c r="H20" s="83"/>
      <c r="I20" s="18">
        <f t="shared" si="13"/>
        <v>0</v>
      </c>
      <c r="J20" s="37">
        <v>10.93</v>
      </c>
      <c r="K20" s="32">
        <f t="shared" si="14"/>
        <v>0</v>
      </c>
      <c r="L20" s="77"/>
      <c r="M20" s="16">
        <v>38</v>
      </c>
      <c r="N20" s="17" t="s">
        <v>46</v>
      </c>
      <c r="O20" s="16" t="s">
        <v>47</v>
      </c>
      <c r="P20" s="16" t="s">
        <v>45</v>
      </c>
      <c r="Q20" s="78">
        <v>40</v>
      </c>
      <c r="R20" s="80">
        <v>8.5800000000000001E-2</v>
      </c>
      <c r="S20" s="79">
        <f t="shared" si="3"/>
        <v>3.4319999999999999</v>
      </c>
      <c r="T20" s="92"/>
      <c r="U20" s="18">
        <f t="shared" si="9"/>
        <v>0</v>
      </c>
      <c r="V20" s="37">
        <v>2.9</v>
      </c>
      <c r="W20" s="32">
        <f t="shared" si="10"/>
        <v>0</v>
      </c>
      <c r="X20" s="55">
        <v>1.8149999999999999E-2</v>
      </c>
      <c r="Y20" s="32">
        <f t="shared" si="11"/>
        <v>0</v>
      </c>
      <c r="Z20" s="77"/>
      <c r="AC20" s="90"/>
    </row>
    <row r="21" spans="1:29" ht="16.5" customHeight="1" x14ac:dyDescent="0.25">
      <c r="A21" s="16">
        <v>11</v>
      </c>
      <c r="B21" s="17" t="s">
        <v>106</v>
      </c>
      <c r="C21" s="16" t="s">
        <v>107</v>
      </c>
      <c r="D21" s="16" t="s">
        <v>7</v>
      </c>
      <c r="E21" s="78">
        <v>20</v>
      </c>
      <c r="F21" s="82">
        <v>0.19</v>
      </c>
      <c r="G21" s="79">
        <f t="shared" si="15"/>
        <v>3.8</v>
      </c>
      <c r="H21" s="83"/>
      <c r="I21" s="18">
        <f t="shared" si="13"/>
        <v>0</v>
      </c>
      <c r="J21" s="37">
        <v>10.93</v>
      </c>
      <c r="K21" s="32">
        <f t="shared" si="14"/>
        <v>0</v>
      </c>
      <c r="L21" s="77"/>
      <c r="M21" s="16">
        <v>39</v>
      </c>
      <c r="N21" s="17" t="s">
        <v>48</v>
      </c>
      <c r="O21" s="16" t="s">
        <v>49</v>
      </c>
      <c r="P21" s="16" t="s">
        <v>25</v>
      </c>
      <c r="Q21" s="78">
        <v>18</v>
      </c>
      <c r="R21" s="80">
        <v>0.25719999999999998</v>
      </c>
      <c r="S21" s="79">
        <f t="shared" si="3"/>
        <v>4.6295999999999999</v>
      </c>
      <c r="T21" s="92"/>
      <c r="U21" s="18">
        <f t="shared" si="9"/>
        <v>0</v>
      </c>
      <c r="V21" s="37">
        <v>2.9</v>
      </c>
      <c r="W21" s="32">
        <f t="shared" si="10"/>
        <v>0</v>
      </c>
      <c r="X21" s="55">
        <v>2.7619999999999999E-2</v>
      </c>
      <c r="Y21" s="32">
        <f t="shared" si="11"/>
        <v>0</v>
      </c>
      <c r="Z21" s="77"/>
      <c r="AC21" s="90"/>
    </row>
    <row r="22" spans="1:29" ht="16.5" customHeight="1" x14ac:dyDescent="0.25">
      <c r="A22" s="16">
        <v>12</v>
      </c>
      <c r="B22" s="17" t="s">
        <v>190</v>
      </c>
      <c r="C22" s="16" t="s">
        <v>191</v>
      </c>
      <c r="D22" s="16" t="s">
        <v>7</v>
      </c>
      <c r="E22" s="78">
        <v>20</v>
      </c>
      <c r="F22" s="82">
        <v>0.19</v>
      </c>
      <c r="G22" s="79">
        <f t="shared" si="15"/>
        <v>3.8</v>
      </c>
      <c r="H22" s="83"/>
      <c r="I22" s="18">
        <f t="shared" si="13"/>
        <v>0</v>
      </c>
      <c r="J22" s="37">
        <v>10.93</v>
      </c>
      <c r="K22" s="32">
        <f t="shared" si="14"/>
        <v>0</v>
      </c>
      <c r="L22" s="77"/>
      <c r="M22" s="16">
        <v>40</v>
      </c>
      <c r="N22" s="17" t="s">
        <v>50</v>
      </c>
      <c r="O22" s="16" t="s">
        <v>51</v>
      </c>
      <c r="P22" s="16" t="s">
        <v>25</v>
      </c>
      <c r="Q22" s="78">
        <v>18</v>
      </c>
      <c r="R22" s="80">
        <v>0.25719999999999998</v>
      </c>
      <c r="S22" s="79">
        <f t="shared" si="3"/>
        <v>4.6295999999999999</v>
      </c>
      <c r="T22" s="92"/>
      <c r="U22" s="18">
        <f t="shared" si="9"/>
        <v>0</v>
      </c>
      <c r="V22" s="37">
        <v>2.9</v>
      </c>
      <c r="W22" s="32">
        <f t="shared" si="10"/>
        <v>0</v>
      </c>
      <c r="X22" s="55">
        <v>2.7619999999999999E-2</v>
      </c>
      <c r="Y22" s="32">
        <f t="shared" si="11"/>
        <v>0</v>
      </c>
      <c r="Z22" s="77"/>
      <c r="AC22" s="90"/>
    </row>
    <row r="23" spans="1:29" ht="16.5" customHeight="1" x14ac:dyDescent="0.25">
      <c r="A23" s="16">
        <v>13</v>
      </c>
      <c r="B23" s="17" t="s">
        <v>192</v>
      </c>
      <c r="C23" s="16" t="s">
        <v>193</v>
      </c>
      <c r="D23" s="16" t="s">
        <v>7</v>
      </c>
      <c r="E23" s="78">
        <v>20</v>
      </c>
      <c r="F23" s="82">
        <v>0.19</v>
      </c>
      <c r="G23" s="79">
        <f t="shared" si="15"/>
        <v>3.8</v>
      </c>
      <c r="H23" s="83"/>
      <c r="I23" s="18">
        <f t="shared" si="13"/>
        <v>0</v>
      </c>
      <c r="J23" s="37">
        <v>10.93</v>
      </c>
      <c r="K23" s="32">
        <f t="shared" si="14"/>
        <v>0</v>
      </c>
      <c r="L23" s="77"/>
      <c r="M23" s="16">
        <v>41</v>
      </c>
      <c r="N23" s="17" t="s">
        <v>153</v>
      </c>
      <c r="O23" s="16" t="s">
        <v>52</v>
      </c>
      <c r="P23" s="16" t="s">
        <v>25</v>
      </c>
      <c r="Q23" s="78">
        <v>18</v>
      </c>
      <c r="R23" s="80">
        <v>0.25719999999999998</v>
      </c>
      <c r="S23" s="79">
        <f t="shared" si="3"/>
        <v>4.6295999999999999</v>
      </c>
      <c r="T23" s="92"/>
      <c r="U23" s="18">
        <f t="shared" si="9"/>
        <v>0</v>
      </c>
      <c r="V23" s="37">
        <v>2.9</v>
      </c>
      <c r="W23" s="32">
        <f t="shared" si="10"/>
        <v>0</v>
      </c>
      <c r="X23" s="55">
        <v>2.7619999999999999E-2</v>
      </c>
      <c r="Y23" s="32">
        <f t="shared" si="11"/>
        <v>0</v>
      </c>
      <c r="Z23" s="77"/>
      <c r="AC23" s="90"/>
    </row>
    <row r="24" spans="1:29" ht="16.5" customHeight="1" x14ac:dyDescent="0.25">
      <c r="A24" s="270" t="s">
        <v>69</v>
      </c>
      <c r="B24" s="271"/>
      <c r="C24" s="271"/>
      <c r="D24" s="271"/>
      <c r="E24" s="271"/>
      <c r="F24" s="271"/>
      <c r="G24" s="272"/>
      <c r="H24" s="20">
        <f>SUM(H19:H23)</f>
        <v>0</v>
      </c>
      <c r="I24" s="18">
        <f>SUM(I19:I23)</f>
        <v>0</v>
      </c>
      <c r="J24" s="33"/>
      <c r="K24" s="38">
        <f>SUM(K19:K23)</f>
        <v>0</v>
      </c>
      <c r="L24" s="77"/>
      <c r="M24" s="16">
        <v>42</v>
      </c>
      <c r="N24" s="17" t="s">
        <v>134</v>
      </c>
      <c r="O24" s="16" t="s">
        <v>123</v>
      </c>
      <c r="P24" s="16" t="s">
        <v>124</v>
      </c>
      <c r="Q24" s="78">
        <v>12</v>
      </c>
      <c r="R24" s="80">
        <v>0.2858</v>
      </c>
      <c r="S24" s="79">
        <f t="shared" si="3"/>
        <v>3.4295999999999998</v>
      </c>
      <c r="T24" s="92"/>
      <c r="U24" s="18">
        <f t="shared" si="9"/>
        <v>0</v>
      </c>
      <c r="V24" s="37">
        <v>2.1</v>
      </c>
      <c r="W24" s="32">
        <f t="shared" si="10"/>
        <v>0</v>
      </c>
      <c r="X24" s="55">
        <v>2.3140000000000001E-2</v>
      </c>
      <c r="Y24" s="32">
        <f t="shared" si="11"/>
        <v>0</v>
      </c>
      <c r="Z24" s="77"/>
      <c r="AC24" s="90"/>
    </row>
    <row r="25" spans="1:29" ht="16.5" customHeight="1" x14ac:dyDescent="0.25">
      <c r="A25" s="16">
        <v>14</v>
      </c>
      <c r="B25" s="17" t="s">
        <v>188</v>
      </c>
      <c r="C25" s="16" t="s">
        <v>108</v>
      </c>
      <c r="D25" s="16" t="s">
        <v>21</v>
      </c>
      <c r="E25" s="78">
        <v>12</v>
      </c>
      <c r="F25" s="82">
        <v>0.38</v>
      </c>
      <c r="G25" s="79">
        <f>E25*F25</f>
        <v>4.5600000000000005</v>
      </c>
      <c r="H25" s="83"/>
      <c r="I25" s="18">
        <f t="shared" si="13"/>
        <v>0</v>
      </c>
      <c r="J25" s="37">
        <v>12.95</v>
      </c>
      <c r="K25" s="32">
        <f t="shared" si="14"/>
        <v>0</v>
      </c>
      <c r="L25" s="77"/>
      <c r="M25" s="16">
        <v>43</v>
      </c>
      <c r="N25" s="17" t="s">
        <v>135</v>
      </c>
      <c r="O25" s="16" t="s">
        <v>125</v>
      </c>
      <c r="P25" s="16" t="s">
        <v>124</v>
      </c>
      <c r="Q25" s="78">
        <v>12</v>
      </c>
      <c r="R25" s="80">
        <v>0.2858</v>
      </c>
      <c r="S25" s="79">
        <f t="shared" si="3"/>
        <v>3.4295999999999998</v>
      </c>
      <c r="T25" s="92"/>
      <c r="U25" s="18">
        <f t="shared" si="9"/>
        <v>0</v>
      </c>
      <c r="V25" s="37">
        <v>2.1</v>
      </c>
      <c r="W25" s="32">
        <f t="shared" si="10"/>
        <v>0</v>
      </c>
      <c r="X25" s="55">
        <v>2.3140000000000001E-2</v>
      </c>
      <c r="Y25" s="32">
        <f t="shared" si="11"/>
        <v>0</v>
      </c>
      <c r="Z25" s="77"/>
      <c r="AC25" s="90"/>
    </row>
    <row r="26" spans="1:29" ht="16.5" customHeight="1" x14ac:dyDescent="0.25">
      <c r="A26" s="16">
        <v>15</v>
      </c>
      <c r="B26" s="17" t="s">
        <v>189</v>
      </c>
      <c r="C26" s="16" t="s">
        <v>109</v>
      </c>
      <c r="D26" s="16" t="s">
        <v>21</v>
      </c>
      <c r="E26" s="78">
        <v>12</v>
      </c>
      <c r="F26" s="82">
        <v>0.38</v>
      </c>
      <c r="G26" s="79">
        <f t="shared" ref="G26:G29" si="16">E26*F26</f>
        <v>4.5600000000000005</v>
      </c>
      <c r="H26" s="83"/>
      <c r="I26" s="18">
        <f t="shared" si="13"/>
        <v>0</v>
      </c>
      <c r="J26" s="37">
        <v>12.95</v>
      </c>
      <c r="K26" s="32">
        <f t="shared" si="14"/>
        <v>0</v>
      </c>
      <c r="L26" s="77"/>
      <c r="M26" s="16">
        <v>44</v>
      </c>
      <c r="N26" s="17" t="s">
        <v>133</v>
      </c>
      <c r="O26" s="16" t="s">
        <v>129</v>
      </c>
      <c r="P26" s="16" t="s">
        <v>124</v>
      </c>
      <c r="Q26" s="78">
        <v>12</v>
      </c>
      <c r="R26" s="80">
        <v>0.2858</v>
      </c>
      <c r="S26" s="79">
        <f t="shared" si="3"/>
        <v>3.4295999999999998</v>
      </c>
      <c r="T26" s="92"/>
      <c r="U26" s="18">
        <f t="shared" si="9"/>
        <v>0</v>
      </c>
      <c r="V26" s="37">
        <v>2.1</v>
      </c>
      <c r="W26" s="32">
        <f t="shared" si="10"/>
        <v>0</v>
      </c>
      <c r="X26" s="55">
        <v>2.3140000000000001E-2</v>
      </c>
      <c r="Y26" s="32">
        <f t="shared" si="11"/>
        <v>0</v>
      </c>
      <c r="Z26" s="77"/>
      <c r="AC26" s="90"/>
    </row>
    <row r="27" spans="1:29" ht="16.5" customHeight="1" x14ac:dyDescent="0.25">
      <c r="A27" s="16">
        <v>16</v>
      </c>
      <c r="B27" s="17" t="s">
        <v>106</v>
      </c>
      <c r="C27" s="16" t="s">
        <v>110</v>
      </c>
      <c r="D27" s="16" t="s">
        <v>21</v>
      </c>
      <c r="E27" s="78">
        <v>12</v>
      </c>
      <c r="F27" s="82">
        <v>0.38</v>
      </c>
      <c r="G27" s="79">
        <f t="shared" si="16"/>
        <v>4.5600000000000005</v>
      </c>
      <c r="H27" s="83"/>
      <c r="I27" s="18">
        <f t="shared" si="13"/>
        <v>0</v>
      </c>
      <c r="J27" s="37">
        <v>12.95</v>
      </c>
      <c r="K27" s="32">
        <f t="shared" si="14"/>
        <v>0</v>
      </c>
      <c r="L27" s="77"/>
      <c r="M27" s="16">
        <v>45</v>
      </c>
      <c r="N27" s="17" t="s">
        <v>136</v>
      </c>
      <c r="O27" s="16" t="s">
        <v>130</v>
      </c>
      <c r="P27" s="16" t="s">
        <v>124</v>
      </c>
      <c r="Q27" s="78">
        <v>12</v>
      </c>
      <c r="R27" s="80">
        <v>0.2858</v>
      </c>
      <c r="S27" s="79">
        <f t="shared" si="3"/>
        <v>3.4295999999999998</v>
      </c>
      <c r="T27" s="92"/>
      <c r="U27" s="18">
        <f t="shared" si="9"/>
        <v>0</v>
      </c>
      <c r="V27" s="37">
        <v>2.1</v>
      </c>
      <c r="W27" s="32">
        <f t="shared" si="10"/>
        <v>0</v>
      </c>
      <c r="X27" s="55">
        <v>2.3140000000000001E-2</v>
      </c>
      <c r="Y27" s="32">
        <f t="shared" si="11"/>
        <v>0</v>
      </c>
      <c r="Z27" s="77"/>
      <c r="AC27" s="90"/>
    </row>
    <row r="28" spans="1:29" ht="16.5" customHeight="1" x14ac:dyDescent="0.25">
      <c r="A28" s="16">
        <v>17</v>
      </c>
      <c r="B28" s="17" t="s">
        <v>190</v>
      </c>
      <c r="C28" s="16" t="s">
        <v>194</v>
      </c>
      <c r="D28" s="16" t="s">
        <v>21</v>
      </c>
      <c r="E28" s="78">
        <v>12</v>
      </c>
      <c r="F28" s="82">
        <v>0.38</v>
      </c>
      <c r="G28" s="79">
        <f t="shared" si="16"/>
        <v>4.5600000000000005</v>
      </c>
      <c r="H28" s="83"/>
      <c r="I28" s="18">
        <f t="shared" si="13"/>
        <v>0</v>
      </c>
      <c r="J28" s="37">
        <v>12.95</v>
      </c>
      <c r="K28" s="32">
        <f t="shared" si="14"/>
        <v>0</v>
      </c>
      <c r="L28" s="77"/>
      <c r="M28" s="16">
        <v>46</v>
      </c>
      <c r="N28" s="17" t="s">
        <v>140</v>
      </c>
      <c r="O28" s="16" t="s">
        <v>139</v>
      </c>
      <c r="P28" s="16" t="s">
        <v>124</v>
      </c>
      <c r="Q28" s="78">
        <v>12</v>
      </c>
      <c r="R28" s="80">
        <v>0.2858</v>
      </c>
      <c r="S28" s="79">
        <f>Q28*R28</f>
        <v>3.4295999999999998</v>
      </c>
      <c r="T28" s="92">
        <v>81</v>
      </c>
      <c r="U28" s="18">
        <f t="shared" si="9"/>
        <v>277.79759999999999</v>
      </c>
      <c r="V28" s="37">
        <v>2.1</v>
      </c>
      <c r="W28" s="32">
        <f t="shared" si="10"/>
        <v>170.1</v>
      </c>
      <c r="X28" s="55">
        <v>2.3140000000000001E-2</v>
      </c>
      <c r="Y28" s="32">
        <f t="shared" si="11"/>
        <v>1.8743400000000001</v>
      </c>
      <c r="Z28" s="77"/>
      <c r="AC28" s="90"/>
    </row>
    <row r="29" spans="1:29" ht="16.5" customHeight="1" x14ac:dyDescent="0.25">
      <c r="A29" s="16">
        <v>18</v>
      </c>
      <c r="B29" s="17" t="s">
        <v>192</v>
      </c>
      <c r="C29" s="16" t="s">
        <v>195</v>
      </c>
      <c r="D29" s="16" t="s">
        <v>21</v>
      </c>
      <c r="E29" s="78">
        <v>12</v>
      </c>
      <c r="F29" s="82">
        <v>0.38</v>
      </c>
      <c r="G29" s="79">
        <f t="shared" si="16"/>
        <v>4.5600000000000005</v>
      </c>
      <c r="H29" s="83"/>
      <c r="I29" s="18">
        <f t="shared" si="13"/>
        <v>0</v>
      </c>
      <c r="J29" s="37">
        <v>12.95</v>
      </c>
      <c r="K29" s="32">
        <f t="shared" si="14"/>
        <v>0</v>
      </c>
      <c r="L29" s="77"/>
      <c r="M29" s="16">
        <v>47</v>
      </c>
      <c r="N29" s="17" t="s">
        <v>126</v>
      </c>
      <c r="O29" s="16" t="s">
        <v>127</v>
      </c>
      <c r="P29" s="16" t="s">
        <v>124</v>
      </c>
      <c r="Q29" s="78">
        <v>30</v>
      </c>
      <c r="R29" s="80">
        <v>0.21429999999999999</v>
      </c>
      <c r="S29" s="79">
        <f>Q29*R29</f>
        <v>6.4289999999999994</v>
      </c>
      <c r="T29" s="92">
        <v>400</v>
      </c>
      <c r="U29" s="18">
        <f t="shared" si="9"/>
        <v>2571.6</v>
      </c>
      <c r="V29" s="37">
        <v>4</v>
      </c>
      <c r="W29" s="32">
        <f t="shared" si="10"/>
        <v>1600</v>
      </c>
      <c r="X29" s="55">
        <v>2.1870000000000001E-2</v>
      </c>
      <c r="Y29" s="32">
        <f t="shared" si="11"/>
        <v>8.7480000000000011</v>
      </c>
      <c r="Z29" s="77"/>
      <c r="AC29" s="90"/>
    </row>
    <row r="30" spans="1:29" ht="16.5" customHeight="1" x14ac:dyDescent="0.25">
      <c r="A30" s="270" t="s">
        <v>111</v>
      </c>
      <c r="B30" s="271"/>
      <c r="C30" s="271"/>
      <c r="D30" s="271"/>
      <c r="E30" s="271"/>
      <c r="F30" s="271"/>
      <c r="G30" s="272"/>
      <c r="H30" s="20">
        <f>SUM(H25:H29)</f>
        <v>0</v>
      </c>
      <c r="I30" s="19">
        <f>SUM(I25:I29)</f>
        <v>0</v>
      </c>
      <c r="J30" s="33"/>
      <c r="K30" s="38">
        <f>SUM(K25:K29)</f>
        <v>0</v>
      </c>
      <c r="L30" s="77"/>
      <c r="M30" s="16">
        <v>48</v>
      </c>
      <c r="N30" s="17" t="s">
        <v>26</v>
      </c>
      <c r="O30" s="16" t="s">
        <v>128</v>
      </c>
      <c r="P30" s="16" t="s">
        <v>124</v>
      </c>
      <c r="Q30" s="78">
        <v>30</v>
      </c>
      <c r="R30" s="80">
        <v>0.21429999999999999</v>
      </c>
      <c r="S30" s="79">
        <f>Q30*R30</f>
        <v>6.4289999999999994</v>
      </c>
      <c r="T30" s="92">
        <v>600</v>
      </c>
      <c r="U30" s="18">
        <f t="shared" si="9"/>
        <v>3857.3999999999996</v>
      </c>
      <c r="V30" s="37">
        <v>4</v>
      </c>
      <c r="W30" s="32">
        <f t="shared" si="10"/>
        <v>2400</v>
      </c>
      <c r="X30" s="55">
        <v>2.1870000000000001E-2</v>
      </c>
      <c r="Y30" s="32">
        <f t="shared" si="11"/>
        <v>13.122</v>
      </c>
      <c r="Z30" s="77"/>
      <c r="AC30" s="90"/>
    </row>
    <row r="31" spans="1:29" ht="16.5" customHeight="1" x14ac:dyDescent="0.25">
      <c r="A31" s="283" t="s">
        <v>112</v>
      </c>
      <c r="B31" s="284"/>
      <c r="C31" s="284"/>
      <c r="D31" s="284"/>
      <c r="E31" s="284"/>
      <c r="F31" s="284"/>
      <c r="G31" s="285"/>
      <c r="H31" s="45">
        <f>H24+H30</f>
        <v>0</v>
      </c>
      <c r="I31" s="46">
        <f>I24+I30</f>
        <v>0</v>
      </c>
      <c r="J31" s="47"/>
      <c r="K31" s="48">
        <f>K24+K30</f>
        <v>0</v>
      </c>
      <c r="L31" s="77"/>
      <c r="M31" s="16">
        <v>49</v>
      </c>
      <c r="N31" s="17" t="s">
        <v>137</v>
      </c>
      <c r="O31" s="16" t="s">
        <v>131</v>
      </c>
      <c r="P31" s="16" t="s">
        <v>124</v>
      </c>
      <c r="Q31" s="78">
        <v>30</v>
      </c>
      <c r="R31" s="80">
        <v>0.21429999999999999</v>
      </c>
      <c r="S31" s="79">
        <f>Q31*R31</f>
        <v>6.4289999999999994</v>
      </c>
      <c r="T31" s="92">
        <v>513</v>
      </c>
      <c r="U31" s="18">
        <f t="shared" si="9"/>
        <v>3298.0769999999998</v>
      </c>
      <c r="V31" s="37">
        <v>4</v>
      </c>
      <c r="W31" s="32">
        <f t="shared" si="10"/>
        <v>2052</v>
      </c>
      <c r="X31" s="55">
        <v>2.1870000000000001E-2</v>
      </c>
      <c r="Y31" s="32">
        <f t="shared" si="11"/>
        <v>11.21931</v>
      </c>
      <c r="Z31" s="77"/>
      <c r="AC31" s="90"/>
    </row>
    <row r="32" spans="1:29" s="8" customFormat="1" ht="16.5" customHeight="1" x14ac:dyDescent="0.25">
      <c r="A32" s="16">
        <v>19</v>
      </c>
      <c r="B32" s="17" t="s">
        <v>154</v>
      </c>
      <c r="C32" s="16" t="s">
        <v>155</v>
      </c>
      <c r="D32" s="16" t="s">
        <v>7</v>
      </c>
      <c r="E32" s="78">
        <v>20</v>
      </c>
      <c r="F32" s="79">
        <v>0.2</v>
      </c>
      <c r="G32" s="79">
        <f>E32*F32</f>
        <v>4</v>
      </c>
      <c r="H32" s="83"/>
      <c r="I32" s="18">
        <f t="shared" ref="I32:I34" si="17">G32*H32</f>
        <v>0</v>
      </c>
      <c r="J32" s="37">
        <v>10.93</v>
      </c>
      <c r="K32" s="32">
        <f t="shared" ref="K32:K34" si="18">H32*J32</f>
        <v>0</v>
      </c>
      <c r="L32" s="77"/>
      <c r="M32" s="16">
        <v>50</v>
      </c>
      <c r="N32" s="17" t="s">
        <v>138</v>
      </c>
      <c r="O32" s="16" t="s">
        <v>132</v>
      </c>
      <c r="P32" s="16" t="s">
        <v>124</v>
      </c>
      <c r="Q32" s="78">
        <v>30</v>
      </c>
      <c r="R32" s="80">
        <v>0.21429999999999999</v>
      </c>
      <c r="S32" s="79">
        <f>Q32*R32</f>
        <v>6.4289999999999994</v>
      </c>
      <c r="T32" s="92">
        <v>200</v>
      </c>
      <c r="U32" s="18">
        <f t="shared" si="9"/>
        <v>1285.8</v>
      </c>
      <c r="V32" s="37">
        <v>4</v>
      </c>
      <c r="W32" s="32">
        <f t="shared" si="10"/>
        <v>800</v>
      </c>
      <c r="X32" s="55">
        <v>2.1870000000000001E-2</v>
      </c>
      <c r="Y32" s="32">
        <f t="shared" si="11"/>
        <v>4.3740000000000006</v>
      </c>
      <c r="Z32" s="77"/>
      <c r="AC32" s="90"/>
    </row>
    <row r="33" spans="1:48" s="8" customFormat="1" ht="16.5" customHeight="1" x14ac:dyDescent="0.25">
      <c r="A33" s="16">
        <v>20</v>
      </c>
      <c r="B33" s="17" t="s">
        <v>156</v>
      </c>
      <c r="C33" s="16" t="s">
        <v>157</v>
      </c>
      <c r="D33" s="16" t="s">
        <v>7</v>
      </c>
      <c r="E33" s="78">
        <v>20</v>
      </c>
      <c r="F33" s="79">
        <v>0.2</v>
      </c>
      <c r="G33" s="79">
        <f t="shared" ref="G33:G34" si="19">E33*F33</f>
        <v>4</v>
      </c>
      <c r="H33" s="83"/>
      <c r="I33" s="18">
        <f t="shared" si="17"/>
        <v>0</v>
      </c>
      <c r="J33" s="37">
        <v>10.93</v>
      </c>
      <c r="K33" s="32">
        <f t="shared" si="18"/>
        <v>0</v>
      </c>
      <c r="L33" s="77"/>
      <c r="M33" s="16">
        <v>51</v>
      </c>
      <c r="N33" s="17" t="s">
        <v>198</v>
      </c>
      <c r="O33" s="16" t="s">
        <v>199</v>
      </c>
      <c r="P33" s="16" t="s">
        <v>148</v>
      </c>
      <c r="Q33" s="86">
        <v>24</v>
      </c>
      <c r="R33" s="80">
        <v>0.25</v>
      </c>
      <c r="S33" s="79">
        <f t="shared" ref="S33:S52" si="20">Q33*R33</f>
        <v>6</v>
      </c>
      <c r="T33" s="92">
        <v>100</v>
      </c>
      <c r="U33" s="18">
        <f t="shared" si="9"/>
        <v>600</v>
      </c>
      <c r="V33" s="37">
        <v>3.8</v>
      </c>
      <c r="W33" s="32">
        <f t="shared" si="10"/>
        <v>380</v>
      </c>
      <c r="X33" s="55">
        <v>3.0599999999999999E-2</v>
      </c>
      <c r="Y33" s="32">
        <f t="shared" si="11"/>
        <v>3.06</v>
      </c>
      <c r="Z33" s="87"/>
      <c r="AC33" s="90"/>
    </row>
    <row r="34" spans="1:48" s="8" customFormat="1" ht="16.5" customHeight="1" x14ac:dyDescent="0.25">
      <c r="A34" s="16">
        <v>21</v>
      </c>
      <c r="B34" s="17" t="s">
        <v>158</v>
      </c>
      <c r="C34" s="16" t="s">
        <v>159</v>
      </c>
      <c r="D34" s="16" t="s">
        <v>7</v>
      </c>
      <c r="E34" s="78">
        <v>20</v>
      </c>
      <c r="F34" s="79">
        <v>0.2</v>
      </c>
      <c r="G34" s="79">
        <f t="shared" si="19"/>
        <v>4</v>
      </c>
      <c r="H34" s="83"/>
      <c r="I34" s="18">
        <f t="shared" si="17"/>
        <v>0</v>
      </c>
      <c r="J34" s="37">
        <v>10.93</v>
      </c>
      <c r="K34" s="32">
        <f t="shared" si="18"/>
        <v>0</v>
      </c>
      <c r="L34" s="77"/>
      <c r="M34" s="16">
        <v>52</v>
      </c>
      <c r="N34" s="17" t="s">
        <v>200</v>
      </c>
      <c r="O34" s="16" t="s">
        <v>201</v>
      </c>
      <c r="P34" s="16" t="s">
        <v>148</v>
      </c>
      <c r="Q34" s="86">
        <v>24</v>
      </c>
      <c r="R34" s="80">
        <v>0.25</v>
      </c>
      <c r="S34" s="79">
        <f t="shared" si="20"/>
        <v>6</v>
      </c>
      <c r="T34" s="92">
        <v>100</v>
      </c>
      <c r="U34" s="18">
        <f t="shared" si="9"/>
        <v>600</v>
      </c>
      <c r="V34" s="37">
        <v>3.8</v>
      </c>
      <c r="W34" s="32">
        <f t="shared" si="10"/>
        <v>380</v>
      </c>
      <c r="X34" s="55">
        <v>3.0599999999999999E-2</v>
      </c>
      <c r="Y34" s="32">
        <f t="shared" si="11"/>
        <v>3.06</v>
      </c>
      <c r="Z34" s="87"/>
      <c r="AC34" s="90"/>
    </row>
    <row r="35" spans="1:48" ht="16.5" customHeight="1" x14ac:dyDescent="0.25">
      <c r="A35" s="270" t="s">
        <v>69</v>
      </c>
      <c r="B35" s="271"/>
      <c r="C35" s="271"/>
      <c r="D35" s="271"/>
      <c r="E35" s="271"/>
      <c r="F35" s="271"/>
      <c r="G35" s="272"/>
      <c r="H35" s="20">
        <f>SUM(H32:H34)</f>
        <v>0</v>
      </c>
      <c r="I35" s="18">
        <f>SUM(I32:I34)</f>
        <v>0</v>
      </c>
      <c r="J35" s="33"/>
      <c r="K35" s="38">
        <f>SUM(K32:K34)</f>
        <v>0</v>
      </c>
      <c r="L35" s="77"/>
      <c r="M35" s="16">
        <v>53</v>
      </c>
      <c r="N35" s="17" t="s">
        <v>202</v>
      </c>
      <c r="O35" s="16" t="s">
        <v>203</v>
      </c>
      <c r="P35" s="16" t="s">
        <v>148</v>
      </c>
      <c r="Q35" s="86">
        <v>24</v>
      </c>
      <c r="R35" s="80">
        <v>0.25</v>
      </c>
      <c r="S35" s="79">
        <f t="shared" si="20"/>
        <v>6</v>
      </c>
      <c r="T35" s="92">
        <v>100</v>
      </c>
      <c r="U35" s="18">
        <f t="shared" si="9"/>
        <v>600</v>
      </c>
      <c r="V35" s="37">
        <v>3.8</v>
      </c>
      <c r="W35" s="32">
        <f t="shared" si="10"/>
        <v>380</v>
      </c>
      <c r="X35" s="55">
        <v>3.0599999999999999E-2</v>
      </c>
      <c r="Y35" s="32">
        <f t="shared" si="11"/>
        <v>3.06</v>
      </c>
      <c r="Z35" s="87"/>
      <c r="AC35" s="90"/>
      <c r="AU35" s="8"/>
      <c r="AV35" s="8"/>
    </row>
    <row r="36" spans="1:48" ht="16.5" customHeight="1" x14ac:dyDescent="0.25">
      <c r="A36" s="16">
        <v>22</v>
      </c>
      <c r="B36" s="17" t="s">
        <v>154</v>
      </c>
      <c r="C36" s="16" t="s">
        <v>160</v>
      </c>
      <c r="D36" s="16" t="s">
        <v>21</v>
      </c>
      <c r="E36" s="78">
        <v>12</v>
      </c>
      <c r="F36" s="79">
        <v>0.4</v>
      </c>
      <c r="G36" s="79">
        <f>E36*F36</f>
        <v>4.8000000000000007</v>
      </c>
      <c r="H36" s="83"/>
      <c r="I36" s="18">
        <f t="shared" ref="I36:I38" si="21">G36*H36</f>
        <v>0</v>
      </c>
      <c r="J36" s="37">
        <v>12.95</v>
      </c>
      <c r="K36" s="32">
        <f t="shared" ref="K36:K38" si="22">H36*J36</f>
        <v>0</v>
      </c>
      <c r="L36" s="77"/>
      <c r="M36" s="16">
        <v>54</v>
      </c>
      <c r="N36" s="17" t="s">
        <v>53</v>
      </c>
      <c r="O36" s="16" t="s">
        <v>54</v>
      </c>
      <c r="P36" s="16" t="s">
        <v>55</v>
      </c>
      <c r="Q36" s="78">
        <v>20</v>
      </c>
      <c r="R36" s="81">
        <v>0.28599999999999998</v>
      </c>
      <c r="S36" s="79">
        <f t="shared" si="20"/>
        <v>5.72</v>
      </c>
      <c r="T36" s="92"/>
      <c r="U36" s="18">
        <f t="shared" si="9"/>
        <v>0</v>
      </c>
      <c r="V36" s="37">
        <v>6</v>
      </c>
      <c r="W36" s="32">
        <f t="shared" si="10"/>
        <v>0</v>
      </c>
      <c r="X36" s="55">
        <v>3.0110000000000001E-2</v>
      </c>
      <c r="Y36" s="32">
        <f t="shared" si="11"/>
        <v>0</v>
      </c>
      <c r="Z36" s="77"/>
      <c r="AC36" s="90"/>
    </row>
    <row r="37" spans="1:48" ht="16.5" customHeight="1" x14ac:dyDescent="0.25">
      <c r="A37" s="16">
        <v>23</v>
      </c>
      <c r="B37" s="17" t="s">
        <v>156</v>
      </c>
      <c r="C37" s="16" t="s">
        <v>161</v>
      </c>
      <c r="D37" s="16" t="s">
        <v>21</v>
      </c>
      <c r="E37" s="78">
        <v>12</v>
      </c>
      <c r="F37" s="79">
        <v>0.4</v>
      </c>
      <c r="G37" s="79">
        <f t="shared" ref="G37:G38" si="23">E37*F37</f>
        <v>4.8000000000000007</v>
      </c>
      <c r="H37" s="83"/>
      <c r="I37" s="18">
        <f t="shared" si="21"/>
        <v>0</v>
      </c>
      <c r="J37" s="37">
        <v>12.95</v>
      </c>
      <c r="K37" s="32">
        <f t="shared" si="22"/>
        <v>0</v>
      </c>
      <c r="L37" s="77"/>
      <c r="M37" s="16">
        <v>55</v>
      </c>
      <c r="N37" s="17" t="s">
        <v>56</v>
      </c>
      <c r="O37" s="16" t="s">
        <v>86</v>
      </c>
      <c r="P37" s="16" t="s">
        <v>57</v>
      </c>
      <c r="Q37" s="78">
        <v>300</v>
      </c>
      <c r="R37" s="80">
        <v>0.01</v>
      </c>
      <c r="S37" s="79">
        <f t="shared" si="20"/>
        <v>3</v>
      </c>
      <c r="T37" s="92"/>
      <c r="U37" s="18">
        <f t="shared" si="9"/>
        <v>0</v>
      </c>
      <c r="V37" s="37">
        <v>4.2</v>
      </c>
      <c r="W37" s="32">
        <f t="shared" si="10"/>
        <v>0</v>
      </c>
      <c r="X37" s="55">
        <v>1.8149999999999999E-2</v>
      </c>
      <c r="Y37" s="32">
        <f t="shared" si="11"/>
        <v>0</v>
      </c>
      <c r="Z37" s="77"/>
      <c r="AC37" s="90"/>
    </row>
    <row r="38" spans="1:48" ht="16.5" customHeight="1" x14ac:dyDescent="0.25">
      <c r="A38" s="16">
        <v>24</v>
      </c>
      <c r="B38" s="17" t="s">
        <v>158</v>
      </c>
      <c r="C38" s="16" t="s">
        <v>162</v>
      </c>
      <c r="D38" s="16" t="s">
        <v>21</v>
      </c>
      <c r="E38" s="78">
        <v>12</v>
      </c>
      <c r="F38" s="79">
        <v>0.4</v>
      </c>
      <c r="G38" s="79">
        <f t="shared" si="23"/>
        <v>4.8000000000000007</v>
      </c>
      <c r="H38" s="83"/>
      <c r="I38" s="18">
        <f t="shared" si="21"/>
        <v>0</v>
      </c>
      <c r="J38" s="37">
        <v>12.95</v>
      </c>
      <c r="K38" s="32">
        <f t="shared" si="22"/>
        <v>0</v>
      </c>
      <c r="L38" s="77"/>
      <c r="M38" s="16">
        <v>56</v>
      </c>
      <c r="N38" s="17" t="s">
        <v>58</v>
      </c>
      <c r="O38" s="16" t="s">
        <v>90</v>
      </c>
      <c r="P38" s="16" t="s">
        <v>57</v>
      </c>
      <c r="Q38" s="78">
        <v>300</v>
      </c>
      <c r="R38" s="80">
        <v>0.01</v>
      </c>
      <c r="S38" s="79">
        <f t="shared" si="20"/>
        <v>3</v>
      </c>
      <c r="T38" s="92"/>
      <c r="U38" s="18">
        <f t="shared" si="9"/>
        <v>0</v>
      </c>
      <c r="V38" s="37">
        <v>4.2</v>
      </c>
      <c r="W38" s="32">
        <f t="shared" si="10"/>
        <v>0</v>
      </c>
      <c r="X38" s="55">
        <v>1.8149999999999999E-2</v>
      </c>
      <c r="Y38" s="32">
        <f t="shared" si="11"/>
        <v>0</v>
      </c>
      <c r="Z38" s="77"/>
      <c r="AC38" s="90"/>
    </row>
    <row r="39" spans="1:48" ht="16.5" customHeight="1" x14ac:dyDescent="0.25">
      <c r="A39" s="270" t="s">
        <v>111</v>
      </c>
      <c r="B39" s="271"/>
      <c r="C39" s="271"/>
      <c r="D39" s="271"/>
      <c r="E39" s="271"/>
      <c r="F39" s="271"/>
      <c r="G39" s="272"/>
      <c r="H39" s="20">
        <f>SUM(H36:H38)</f>
        <v>0</v>
      </c>
      <c r="I39" s="19">
        <f>SUM(I36:I38)</f>
        <v>0</v>
      </c>
      <c r="J39" s="33"/>
      <c r="K39" s="38">
        <f>SUM(K36:K38)</f>
        <v>0</v>
      </c>
      <c r="L39" s="77"/>
      <c r="M39" s="16">
        <v>57</v>
      </c>
      <c r="N39" s="17" t="s">
        <v>59</v>
      </c>
      <c r="O39" s="16" t="s">
        <v>88</v>
      </c>
      <c r="P39" s="16" t="s">
        <v>60</v>
      </c>
      <c r="Q39" s="78">
        <v>300</v>
      </c>
      <c r="R39" s="80">
        <v>0.01</v>
      </c>
      <c r="S39" s="79">
        <f t="shared" si="20"/>
        <v>3</v>
      </c>
      <c r="T39" s="92"/>
      <c r="U39" s="18">
        <f t="shared" si="9"/>
        <v>0</v>
      </c>
      <c r="V39" s="37">
        <v>3.6</v>
      </c>
      <c r="W39" s="32">
        <f t="shared" si="10"/>
        <v>0</v>
      </c>
      <c r="X39" s="55">
        <v>1.8149999999999999E-2</v>
      </c>
      <c r="Y39" s="32">
        <f t="shared" si="11"/>
        <v>0</v>
      </c>
      <c r="Z39" s="77"/>
      <c r="AC39" s="90"/>
    </row>
    <row r="40" spans="1:48" ht="16.5" customHeight="1" x14ac:dyDescent="0.25">
      <c r="A40" s="286" t="s">
        <v>163</v>
      </c>
      <c r="B40" s="287"/>
      <c r="C40" s="287"/>
      <c r="D40" s="287"/>
      <c r="E40" s="287"/>
      <c r="F40" s="287"/>
      <c r="G40" s="288"/>
      <c r="H40" s="57">
        <f>H35+H39</f>
        <v>0</v>
      </c>
      <c r="I40" s="58">
        <f>I35+I39</f>
        <v>0</v>
      </c>
      <c r="J40" s="59"/>
      <c r="K40" s="60">
        <f>K35+K39</f>
        <v>0</v>
      </c>
      <c r="L40" s="77"/>
      <c r="M40" s="16">
        <v>58</v>
      </c>
      <c r="N40" s="17" t="s">
        <v>61</v>
      </c>
      <c r="O40" s="16" t="s">
        <v>87</v>
      </c>
      <c r="P40" s="16" t="s">
        <v>60</v>
      </c>
      <c r="Q40" s="78">
        <v>300</v>
      </c>
      <c r="R40" s="81">
        <v>0.01</v>
      </c>
      <c r="S40" s="79">
        <f t="shared" si="20"/>
        <v>3</v>
      </c>
      <c r="T40" s="92"/>
      <c r="U40" s="18">
        <f t="shared" si="9"/>
        <v>0</v>
      </c>
      <c r="V40" s="37">
        <v>3.6</v>
      </c>
      <c r="W40" s="32">
        <f t="shared" si="10"/>
        <v>0</v>
      </c>
      <c r="X40" s="55">
        <v>1.8149999999999999E-2</v>
      </c>
      <c r="Y40" s="32">
        <f t="shared" si="11"/>
        <v>0</v>
      </c>
      <c r="Z40" s="77"/>
      <c r="AC40" s="90"/>
    </row>
    <row r="41" spans="1:48" ht="16.5" customHeight="1" x14ac:dyDescent="0.25">
      <c r="A41" s="16">
        <v>25</v>
      </c>
      <c r="B41" s="17" t="s">
        <v>19</v>
      </c>
      <c r="C41" s="16" t="s">
        <v>20</v>
      </c>
      <c r="D41" s="16" t="s">
        <v>7</v>
      </c>
      <c r="E41" s="78">
        <v>12</v>
      </c>
      <c r="F41" s="82">
        <v>0.1</v>
      </c>
      <c r="G41" s="79">
        <f>E41*F41</f>
        <v>1.2000000000000002</v>
      </c>
      <c r="H41" s="83"/>
      <c r="I41" s="18">
        <f t="shared" ref="I41:I43" si="24">G41*H41</f>
        <v>0</v>
      </c>
      <c r="J41" s="37">
        <v>6.48</v>
      </c>
      <c r="K41" s="32">
        <f t="shared" ref="K41:K43" si="25">H41*J41</f>
        <v>0</v>
      </c>
      <c r="L41" s="77"/>
      <c r="M41" s="16">
        <v>59</v>
      </c>
      <c r="N41" s="17" t="s">
        <v>164</v>
      </c>
      <c r="O41" s="16" t="s">
        <v>165</v>
      </c>
      <c r="P41" s="16" t="s">
        <v>166</v>
      </c>
      <c r="Q41" s="78">
        <v>5</v>
      </c>
      <c r="R41" s="80">
        <v>0.55959999999999999</v>
      </c>
      <c r="S41" s="79">
        <f>Q41*R41</f>
        <v>2.798</v>
      </c>
      <c r="T41" s="92"/>
      <c r="U41" s="18">
        <f t="shared" si="9"/>
        <v>0</v>
      </c>
      <c r="V41" s="37">
        <v>5.5</v>
      </c>
      <c r="W41" s="32">
        <f t="shared" si="10"/>
        <v>0</v>
      </c>
      <c r="X41" s="55">
        <v>2.5159999999999998E-2</v>
      </c>
      <c r="Y41" s="32">
        <f t="shared" si="11"/>
        <v>0</v>
      </c>
      <c r="Z41" s="77"/>
    </row>
    <row r="42" spans="1:48" ht="16.5" customHeight="1" x14ac:dyDescent="0.25">
      <c r="A42" s="16">
        <v>26</v>
      </c>
      <c r="B42" s="17" t="s">
        <v>19</v>
      </c>
      <c r="C42" s="16" t="s">
        <v>63</v>
      </c>
      <c r="D42" s="16" t="s">
        <v>21</v>
      </c>
      <c r="E42" s="78">
        <v>12</v>
      </c>
      <c r="F42" s="82">
        <v>0.14000000000000001</v>
      </c>
      <c r="G42" s="79">
        <f t="shared" ref="G42:G43" si="26">E42*F42</f>
        <v>1.6800000000000002</v>
      </c>
      <c r="H42" s="83"/>
      <c r="I42" s="18">
        <f t="shared" si="24"/>
        <v>0</v>
      </c>
      <c r="J42" s="37">
        <v>12.75</v>
      </c>
      <c r="K42" s="32">
        <f t="shared" si="25"/>
        <v>0</v>
      </c>
      <c r="L42" s="77"/>
      <c r="M42" s="16">
        <v>60</v>
      </c>
      <c r="N42" s="17" t="s">
        <v>167</v>
      </c>
      <c r="O42" s="16" t="s">
        <v>168</v>
      </c>
      <c r="P42" s="16" t="s">
        <v>166</v>
      </c>
      <c r="Q42" s="78">
        <v>5</v>
      </c>
      <c r="R42" s="80">
        <v>0.55959999999999999</v>
      </c>
      <c r="S42" s="79">
        <f t="shared" si="20"/>
        <v>2.798</v>
      </c>
      <c r="T42" s="92"/>
      <c r="U42" s="18">
        <f t="shared" si="9"/>
        <v>0</v>
      </c>
      <c r="V42" s="37">
        <v>5.5</v>
      </c>
      <c r="W42" s="32">
        <f t="shared" si="10"/>
        <v>0</v>
      </c>
      <c r="X42" s="55">
        <v>2.5159999999999998E-2</v>
      </c>
      <c r="Y42" s="32">
        <f t="shared" si="11"/>
        <v>0</v>
      </c>
      <c r="Z42" s="77"/>
    </row>
    <row r="43" spans="1:48" ht="16.5" customHeight="1" x14ac:dyDescent="0.25">
      <c r="A43" s="16">
        <v>27</v>
      </c>
      <c r="B43" s="17" t="s">
        <v>19</v>
      </c>
      <c r="C43" s="16" t="s">
        <v>62</v>
      </c>
      <c r="D43" s="16" t="s">
        <v>22</v>
      </c>
      <c r="E43" s="78">
        <v>6</v>
      </c>
      <c r="F43" s="82">
        <v>0.15</v>
      </c>
      <c r="G43" s="79">
        <f t="shared" si="26"/>
        <v>0.89999999999999991</v>
      </c>
      <c r="H43" s="83"/>
      <c r="I43" s="18">
        <f t="shared" si="24"/>
        <v>0</v>
      </c>
      <c r="J43" s="37">
        <v>9.34</v>
      </c>
      <c r="K43" s="32">
        <f t="shared" si="25"/>
        <v>0</v>
      </c>
      <c r="L43" s="77"/>
      <c r="M43" s="16">
        <v>61</v>
      </c>
      <c r="N43" s="17" t="s">
        <v>169</v>
      </c>
      <c r="O43" s="16" t="s">
        <v>170</v>
      </c>
      <c r="P43" s="16" t="s">
        <v>166</v>
      </c>
      <c r="Q43" s="78">
        <v>5</v>
      </c>
      <c r="R43" s="80">
        <v>0.55959999999999999</v>
      </c>
      <c r="S43" s="79">
        <f t="shared" si="20"/>
        <v>2.798</v>
      </c>
      <c r="T43" s="92"/>
      <c r="U43" s="18">
        <f t="shared" si="9"/>
        <v>0</v>
      </c>
      <c r="V43" s="37">
        <v>5.5</v>
      </c>
      <c r="W43" s="32">
        <f t="shared" si="10"/>
        <v>0</v>
      </c>
      <c r="X43" s="55">
        <v>2.5159999999999998E-2</v>
      </c>
      <c r="Y43" s="32">
        <f t="shared" si="11"/>
        <v>0</v>
      </c>
      <c r="Z43" s="77"/>
    </row>
    <row r="44" spans="1:48" ht="16.5" customHeight="1" x14ac:dyDescent="0.25">
      <c r="A44" s="270" t="s">
        <v>114</v>
      </c>
      <c r="B44" s="271"/>
      <c r="C44" s="271"/>
      <c r="D44" s="271"/>
      <c r="E44" s="271"/>
      <c r="F44" s="271"/>
      <c r="G44" s="272"/>
      <c r="H44" s="20">
        <f>SUM(H41:H43)</f>
        <v>0</v>
      </c>
      <c r="I44" s="19">
        <f>SUM(I41:I43)</f>
        <v>0</v>
      </c>
      <c r="J44" s="33"/>
      <c r="K44" s="38">
        <f>SUM(K41:K43)</f>
        <v>0</v>
      </c>
      <c r="L44" s="77"/>
      <c r="M44" s="16">
        <v>62</v>
      </c>
      <c r="N44" s="17" t="s">
        <v>171</v>
      </c>
      <c r="O44" s="16" t="s">
        <v>172</v>
      </c>
      <c r="P44" s="16" t="s">
        <v>166</v>
      </c>
      <c r="Q44" s="78">
        <v>5</v>
      </c>
      <c r="R44" s="80">
        <v>0.57140000000000002</v>
      </c>
      <c r="S44" s="79">
        <f t="shared" si="20"/>
        <v>2.8570000000000002</v>
      </c>
      <c r="T44" s="92"/>
      <c r="U44" s="18">
        <f t="shared" si="9"/>
        <v>0</v>
      </c>
      <c r="V44" s="37">
        <v>5.5</v>
      </c>
      <c r="W44" s="32">
        <f t="shared" si="10"/>
        <v>0</v>
      </c>
      <c r="X44" s="55">
        <v>2.5159999999999998E-2</v>
      </c>
      <c r="Y44" s="32">
        <f t="shared" si="11"/>
        <v>0</v>
      </c>
      <c r="Z44" s="77"/>
    </row>
    <row r="45" spans="1:48" ht="16.5" customHeight="1" x14ac:dyDescent="0.25">
      <c r="A45" s="16">
        <v>28</v>
      </c>
      <c r="B45" s="17" t="s">
        <v>115</v>
      </c>
      <c r="C45" s="16" t="s">
        <v>116</v>
      </c>
      <c r="D45" s="16" t="s">
        <v>7</v>
      </c>
      <c r="E45" s="78">
        <v>12</v>
      </c>
      <c r="F45" s="82">
        <v>0.1</v>
      </c>
      <c r="G45" s="79">
        <f>E45*F45</f>
        <v>1.2000000000000002</v>
      </c>
      <c r="H45" s="83"/>
      <c r="I45" s="18">
        <f t="shared" ref="I45:I46" si="27">G45*H45</f>
        <v>0</v>
      </c>
      <c r="J45" s="37">
        <v>6.48</v>
      </c>
      <c r="K45" s="32">
        <f>H45*J45</f>
        <v>0</v>
      </c>
      <c r="L45" s="77"/>
      <c r="M45" s="16">
        <v>63</v>
      </c>
      <c r="N45" s="17" t="s">
        <v>173</v>
      </c>
      <c r="O45" s="16" t="s">
        <v>174</v>
      </c>
      <c r="P45" s="16" t="s">
        <v>175</v>
      </c>
      <c r="Q45" s="78">
        <v>6</v>
      </c>
      <c r="R45" s="80">
        <v>1</v>
      </c>
      <c r="S45" s="79">
        <f t="shared" si="20"/>
        <v>6</v>
      </c>
      <c r="T45" s="92"/>
      <c r="U45" s="18">
        <f t="shared" si="9"/>
        <v>0</v>
      </c>
      <c r="V45" s="37">
        <v>6.5</v>
      </c>
      <c r="W45" s="32">
        <f t="shared" si="10"/>
        <v>0</v>
      </c>
      <c r="X45" s="55"/>
      <c r="Y45" s="32">
        <f t="shared" si="11"/>
        <v>0</v>
      </c>
      <c r="Z45" s="77"/>
    </row>
    <row r="46" spans="1:48" ht="16.5" customHeight="1" x14ac:dyDescent="0.25">
      <c r="A46" s="16">
        <v>29</v>
      </c>
      <c r="B46" s="17" t="s">
        <v>115</v>
      </c>
      <c r="C46" s="16" t="s">
        <v>117</v>
      </c>
      <c r="D46" s="16" t="s">
        <v>21</v>
      </c>
      <c r="E46" s="78">
        <v>12</v>
      </c>
      <c r="F46" s="82">
        <v>0.14000000000000001</v>
      </c>
      <c r="G46" s="79">
        <f>E46*F46</f>
        <v>1.6800000000000002</v>
      </c>
      <c r="H46" s="83"/>
      <c r="I46" s="18">
        <f t="shared" si="27"/>
        <v>0</v>
      </c>
      <c r="J46" s="37">
        <v>12.75</v>
      </c>
      <c r="K46" s="32">
        <f t="shared" ref="K46" si="28">H46*J46</f>
        <v>0</v>
      </c>
      <c r="L46" s="77"/>
      <c r="M46" s="16">
        <v>64</v>
      </c>
      <c r="N46" s="17" t="s">
        <v>176</v>
      </c>
      <c r="O46" s="16" t="s">
        <v>177</v>
      </c>
      <c r="P46" s="16" t="s">
        <v>175</v>
      </c>
      <c r="Q46" s="78">
        <v>6</v>
      </c>
      <c r="R46" s="80">
        <v>1</v>
      </c>
      <c r="S46" s="79">
        <f t="shared" si="20"/>
        <v>6</v>
      </c>
      <c r="T46" s="92"/>
      <c r="U46" s="18">
        <f t="shared" si="9"/>
        <v>0</v>
      </c>
      <c r="V46" s="37">
        <v>6.5</v>
      </c>
      <c r="W46" s="32">
        <f t="shared" si="10"/>
        <v>0</v>
      </c>
      <c r="X46" s="55"/>
      <c r="Y46" s="32">
        <f t="shared" si="11"/>
        <v>0</v>
      </c>
      <c r="Z46" s="77"/>
    </row>
    <row r="47" spans="1:48" ht="16.5" customHeight="1" x14ac:dyDescent="0.25">
      <c r="A47" s="270" t="s">
        <v>118</v>
      </c>
      <c r="B47" s="271"/>
      <c r="C47" s="271"/>
      <c r="D47" s="271"/>
      <c r="E47" s="271"/>
      <c r="F47" s="271"/>
      <c r="G47" s="272"/>
      <c r="H47" s="20">
        <f>SUM(H45:H46)</f>
        <v>0</v>
      </c>
      <c r="I47" s="19">
        <f>SUM(I45:I46)</f>
        <v>0</v>
      </c>
      <c r="J47" s="33"/>
      <c r="K47" s="38">
        <f>SUM(K45:K46)</f>
        <v>0</v>
      </c>
      <c r="L47" s="77"/>
      <c r="M47" s="16">
        <v>65</v>
      </c>
      <c r="N47" s="17" t="s">
        <v>178</v>
      </c>
      <c r="O47" s="16" t="s">
        <v>179</v>
      </c>
      <c r="P47" s="16" t="s">
        <v>175</v>
      </c>
      <c r="Q47" s="78">
        <v>6</v>
      </c>
      <c r="R47" s="80">
        <v>1</v>
      </c>
      <c r="S47" s="79">
        <f t="shared" si="20"/>
        <v>6</v>
      </c>
      <c r="T47" s="92"/>
      <c r="U47" s="18">
        <f t="shared" si="9"/>
        <v>0</v>
      </c>
      <c r="V47" s="37">
        <v>6.5</v>
      </c>
      <c r="W47" s="32">
        <f t="shared" si="10"/>
        <v>0</v>
      </c>
      <c r="X47" s="55"/>
      <c r="Y47" s="32">
        <f t="shared" si="11"/>
        <v>0</v>
      </c>
      <c r="Z47" s="77"/>
    </row>
    <row r="48" spans="1:48" ht="16.5" customHeight="1" x14ac:dyDescent="0.25">
      <c r="A48" s="273" t="s">
        <v>77</v>
      </c>
      <c r="B48" s="274"/>
      <c r="C48" s="274"/>
      <c r="D48" s="274"/>
      <c r="E48" s="274"/>
      <c r="F48" s="274"/>
      <c r="G48" s="275"/>
      <c r="H48" s="61">
        <f>H18+H31+H40+H44+H47</f>
        <v>0</v>
      </c>
      <c r="I48" s="62">
        <f>I18+I31+I40+I44+I47</f>
        <v>0</v>
      </c>
      <c r="J48" s="52"/>
      <c r="K48" s="63">
        <f>K18+K31+K40+K44+K47</f>
        <v>0</v>
      </c>
      <c r="L48" s="77"/>
      <c r="M48" s="16">
        <v>66</v>
      </c>
      <c r="N48" s="17" t="s">
        <v>180</v>
      </c>
      <c r="O48" s="16" t="s">
        <v>181</v>
      </c>
      <c r="P48" s="16" t="s">
        <v>175</v>
      </c>
      <c r="Q48" s="78">
        <v>6</v>
      </c>
      <c r="R48" s="80">
        <v>1.0286</v>
      </c>
      <c r="S48" s="79">
        <f t="shared" si="20"/>
        <v>6.1715999999999998</v>
      </c>
      <c r="T48" s="92"/>
      <c r="U48" s="18">
        <f t="shared" si="9"/>
        <v>0</v>
      </c>
      <c r="V48" s="37">
        <v>6.5</v>
      </c>
      <c r="W48" s="32">
        <f t="shared" si="10"/>
        <v>0</v>
      </c>
      <c r="X48" s="55"/>
      <c r="Y48" s="32">
        <f t="shared" si="11"/>
        <v>0</v>
      </c>
      <c r="Z48" s="77"/>
    </row>
    <row r="49" spans="1:48" ht="16.5" customHeight="1" x14ac:dyDescent="0.25">
      <c r="A49" s="77"/>
      <c r="B49" s="77"/>
      <c r="C49" s="77"/>
      <c r="D49" s="77"/>
      <c r="E49" s="77"/>
      <c r="F49" s="84"/>
      <c r="G49" s="84"/>
      <c r="H49" s="77"/>
      <c r="I49" s="77"/>
      <c r="J49" s="52"/>
      <c r="K49" s="53"/>
      <c r="L49" s="77"/>
      <c r="M49" s="16">
        <v>67</v>
      </c>
      <c r="N49" s="17" t="s">
        <v>164</v>
      </c>
      <c r="O49" s="16" t="s">
        <v>182</v>
      </c>
      <c r="P49" s="16" t="s">
        <v>183</v>
      </c>
      <c r="Q49" s="78">
        <v>10</v>
      </c>
      <c r="R49" s="80">
        <v>0.55000000000000004</v>
      </c>
      <c r="S49" s="79">
        <f t="shared" si="20"/>
        <v>5.5</v>
      </c>
      <c r="T49" s="92"/>
      <c r="U49" s="18">
        <f t="shared" si="9"/>
        <v>0</v>
      </c>
      <c r="V49" s="37">
        <v>10.5</v>
      </c>
      <c r="W49" s="32">
        <f t="shared" si="10"/>
        <v>0</v>
      </c>
      <c r="X49" s="55"/>
      <c r="Y49" s="32">
        <f t="shared" si="11"/>
        <v>0</v>
      </c>
      <c r="Z49" s="77"/>
    </row>
    <row r="50" spans="1:48" ht="16.5" customHeight="1" x14ac:dyDescent="0.25">
      <c r="A50" s="77"/>
      <c r="B50" s="77"/>
      <c r="C50" s="77"/>
      <c r="D50" s="77"/>
      <c r="E50" s="77"/>
      <c r="F50" s="84"/>
      <c r="G50" s="84"/>
      <c r="H50" s="77"/>
      <c r="I50" s="77"/>
      <c r="J50" s="52"/>
      <c r="K50" s="53"/>
      <c r="L50" s="77"/>
      <c r="M50" s="16">
        <v>68</v>
      </c>
      <c r="N50" s="17" t="s">
        <v>167</v>
      </c>
      <c r="O50" s="16" t="s">
        <v>184</v>
      </c>
      <c r="P50" s="16" t="s">
        <v>183</v>
      </c>
      <c r="Q50" s="78">
        <v>10</v>
      </c>
      <c r="R50" s="80">
        <v>0.55000000000000004</v>
      </c>
      <c r="S50" s="79">
        <f t="shared" si="20"/>
        <v>5.5</v>
      </c>
      <c r="T50" s="92"/>
      <c r="U50" s="18">
        <f t="shared" si="9"/>
        <v>0</v>
      </c>
      <c r="V50" s="37">
        <v>10.5</v>
      </c>
      <c r="W50" s="32">
        <f t="shared" si="10"/>
        <v>0</v>
      </c>
      <c r="X50" s="55"/>
      <c r="Y50" s="32">
        <f t="shared" si="11"/>
        <v>0</v>
      </c>
      <c r="Z50" s="77"/>
    </row>
    <row r="51" spans="1:48" ht="16.5" customHeight="1" x14ac:dyDescent="0.25">
      <c r="A51" s="77"/>
      <c r="B51" s="77"/>
      <c r="C51" s="77"/>
      <c r="D51" s="77"/>
      <c r="E51" s="77"/>
      <c r="F51" s="84"/>
      <c r="G51" s="84"/>
      <c r="H51" s="77"/>
      <c r="I51" s="77"/>
      <c r="J51" s="52"/>
      <c r="K51" s="53"/>
      <c r="L51" s="77"/>
      <c r="M51" s="16">
        <v>69</v>
      </c>
      <c r="N51" s="17" t="s">
        <v>169</v>
      </c>
      <c r="O51" s="16" t="s">
        <v>185</v>
      </c>
      <c r="P51" s="16" t="s">
        <v>183</v>
      </c>
      <c r="Q51" s="78">
        <v>10</v>
      </c>
      <c r="R51" s="80">
        <v>0.55000000000000004</v>
      </c>
      <c r="S51" s="79">
        <f t="shared" si="20"/>
        <v>5.5</v>
      </c>
      <c r="T51" s="92"/>
      <c r="U51" s="18">
        <f t="shared" si="9"/>
        <v>0</v>
      </c>
      <c r="V51" s="37">
        <v>10.5</v>
      </c>
      <c r="W51" s="32">
        <f t="shared" si="10"/>
        <v>0</v>
      </c>
      <c r="X51" s="55"/>
      <c r="Y51" s="32">
        <f t="shared" si="11"/>
        <v>0</v>
      </c>
      <c r="Z51" s="8"/>
    </row>
    <row r="52" spans="1:48" ht="16.5" customHeight="1" x14ac:dyDescent="0.25">
      <c r="A52" s="73"/>
      <c r="B52" s="73"/>
      <c r="C52" s="73"/>
      <c r="D52" s="73"/>
      <c r="E52" s="73"/>
      <c r="F52" s="75"/>
      <c r="G52" s="75"/>
      <c r="H52" s="73"/>
      <c r="I52" s="73"/>
      <c r="J52" s="52"/>
      <c r="K52" s="53"/>
      <c r="L52" s="73"/>
      <c r="M52" s="16">
        <v>70</v>
      </c>
      <c r="N52" s="17" t="s">
        <v>171</v>
      </c>
      <c r="O52" s="16" t="s">
        <v>186</v>
      </c>
      <c r="P52" s="16" t="s">
        <v>183</v>
      </c>
      <c r="Q52" s="78">
        <v>10</v>
      </c>
      <c r="R52" s="81">
        <v>0.57140000000000002</v>
      </c>
      <c r="S52" s="79">
        <f t="shared" si="20"/>
        <v>5.7140000000000004</v>
      </c>
      <c r="T52" s="92"/>
      <c r="U52" s="18">
        <f t="shared" si="9"/>
        <v>0</v>
      </c>
      <c r="V52" s="37">
        <v>10.5</v>
      </c>
      <c r="W52" s="32">
        <f t="shared" si="10"/>
        <v>0</v>
      </c>
      <c r="X52" s="55"/>
      <c r="Y52" s="32">
        <f t="shared" si="11"/>
        <v>0</v>
      </c>
      <c r="Z52" s="8"/>
    </row>
    <row r="53" spans="1:48" ht="16.5" customHeight="1" x14ac:dyDescent="0.25">
      <c r="A53" s="73"/>
      <c r="B53" s="73"/>
      <c r="C53" s="73"/>
      <c r="D53" s="73"/>
      <c r="E53" s="73"/>
      <c r="F53" s="75"/>
      <c r="G53" s="75"/>
      <c r="H53" s="73"/>
      <c r="I53" s="73"/>
      <c r="J53" s="52"/>
      <c r="K53" s="53"/>
      <c r="L53" s="73"/>
      <c r="M53" s="16">
        <v>71</v>
      </c>
      <c r="N53" s="54" t="s">
        <v>150</v>
      </c>
      <c r="O53" s="16" t="s">
        <v>141</v>
      </c>
      <c r="P53" s="16" t="s">
        <v>147</v>
      </c>
      <c r="Q53" s="85">
        <v>100</v>
      </c>
      <c r="R53" s="81">
        <v>7.1499999999999994E-2</v>
      </c>
      <c r="S53" s="56">
        <f t="shared" ref="S53:S57" si="29">R53*Q53</f>
        <v>7.1499999999999995</v>
      </c>
      <c r="T53" s="92"/>
      <c r="U53" s="18">
        <f t="shared" si="9"/>
        <v>0</v>
      </c>
      <c r="V53" s="37">
        <v>6</v>
      </c>
      <c r="W53" s="32">
        <f t="shared" si="10"/>
        <v>0</v>
      </c>
      <c r="X53" s="55">
        <v>2.7E-2</v>
      </c>
      <c r="Y53" s="32">
        <f t="shared" si="11"/>
        <v>0</v>
      </c>
      <c r="Z53" s="8"/>
    </row>
    <row r="54" spans="1:48" s="8" customFormat="1" ht="16.5" customHeight="1" x14ac:dyDescent="0.25">
      <c r="A54" s="73"/>
      <c r="B54" s="73"/>
      <c r="C54" s="73"/>
      <c r="D54" s="73"/>
      <c r="E54" s="73"/>
      <c r="F54" s="75"/>
      <c r="G54" s="75"/>
      <c r="H54" s="73"/>
      <c r="I54" s="73"/>
      <c r="J54" s="52"/>
      <c r="K54" s="53"/>
      <c r="L54" s="73"/>
      <c r="M54" s="16">
        <v>72</v>
      </c>
      <c r="N54" s="54" t="s">
        <v>149</v>
      </c>
      <c r="O54" s="16" t="s">
        <v>142</v>
      </c>
      <c r="P54" s="16" t="s">
        <v>147</v>
      </c>
      <c r="Q54" s="85">
        <v>100</v>
      </c>
      <c r="R54" s="81">
        <v>7.1499999999999994E-2</v>
      </c>
      <c r="S54" s="56">
        <f t="shared" si="29"/>
        <v>7.1499999999999995</v>
      </c>
      <c r="T54" s="92"/>
      <c r="U54" s="18">
        <f t="shared" si="9"/>
        <v>0</v>
      </c>
      <c r="V54" s="37">
        <v>6</v>
      </c>
      <c r="W54" s="32">
        <f t="shared" si="10"/>
        <v>0</v>
      </c>
      <c r="X54" s="55">
        <v>2.7E-2</v>
      </c>
      <c r="Y54" s="32">
        <f t="shared" si="11"/>
        <v>0</v>
      </c>
      <c r="AU54" s="4"/>
      <c r="AV54" s="4"/>
    </row>
    <row r="55" spans="1:48" s="8" customFormat="1" ht="16.5" customHeight="1" x14ac:dyDescent="0.25">
      <c r="A55" s="73"/>
      <c r="B55" s="73"/>
      <c r="C55" s="73"/>
      <c r="D55" s="73"/>
      <c r="E55" s="73"/>
      <c r="F55" s="75"/>
      <c r="G55" s="75"/>
      <c r="H55" s="73"/>
      <c r="I55" s="73"/>
      <c r="J55" s="52"/>
      <c r="K55" s="53"/>
      <c r="L55" s="73"/>
      <c r="M55" s="16">
        <v>73</v>
      </c>
      <c r="N55" s="54" t="s">
        <v>150</v>
      </c>
      <c r="O55" s="16" t="s">
        <v>143</v>
      </c>
      <c r="P55" s="16" t="s">
        <v>148</v>
      </c>
      <c r="Q55" s="76">
        <v>30</v>
      </c>
      <c r="R55" s="74">
        <v>0.14299999999999999</v>
      </c>
      <c r="S55" s="56">
        <f t="shared" si="29"/>
        <v>4.29</v>
      </c>
      <c r="T55" s="92"/>
      <c r="U55" s="18">
        <f t="shared" si="9"/>
        <v>0</v>
      </c>
      <c r="V55" s="37">
        <v>3.3</v>
      </c>
      <c r="W55" s="32">
        <f t="shared" si="10"/>
        <v>0</v>
      </c>
      <c r="X55" s="55">
        <v>2.0500000000000001E-2</v>
      </c>
      <c r="Y55" s="32">
        <f t="shared" si="11"/>
        <v>0</v>
      </c>
    </row>
    <row r="56" spans="1:48" s="8" customFormat="1" ht="16.5" customHeight="1" x14ac:dyDescent="0.25">
      <c r="A56" s="69"/>
      <c r="B56" s="69"/>
      <c r="C56" s="69"/>
      <c r="D56" s="69"/>
      <c r="E56" s="69"/>
      <c r="F56" s="70"/>
      <c r="G56" s="70"/>
      <c r="H56" s="69"/>
      <c r="I56" s="69"/>
      <c r="J56" s="52"/>
      <c r="K56" s="53"/>
      <c r="L56" s="69"/>
      <c r="M56" s="16">
        <v>74</v>
      </c>
      <c r="N56" s="54" t="s">
        <v>149</v>
      </c>
      <c r="O56" s="16" t="s">
        <v>144</v>
      </c>
      <c r="P56" s="16" t="s">
        <v>148</v>
      </c>
      <c r="Q56" s="76">
        <v>30</v>
      </c>
      <c r="R56" s="74">
        <v>0.14299999999999999</v>
      </c>
      <c r="S56" s="56">
        <f t="shared" si="29"/>
        <v>4.29</v>
      </c>
      <c r="T56" s="92"/>
      <c r="U56" s="18">
        <f t="shared" si="9"/>
        <v>0</v>
      </c>
      <c r="V56" s="37">
        <v>3.3</v>
      </c>
      <c r="W56" s="32">
        <f t="shared" si="10"/>
        <v>0</v>
      </c>
      <c r="X56" s="55">
        <v>2.0500000000000001E-2</v>
      </c>
      <c r="Y56" s="32">
        <f t="shared" si="11"/>
        <v>0</v>
      </c>
    </row>
    <row r="57" spans="1:48" ht="15.75" x14ac:dyDescent="0.25">
      <c r="A57" s="69"/>
      <c r="B57" s="69"/>
      <c r="C57" s="69"/>
      <c r="D57" s="69"/>
      <c r="E57" s="69"/>
      <c r="F57" s="70"/>
      <c r="G57" s="70"/>
      <c r="H57" s="69"/>
      <c r="I57" s="69"/>
      <c r="J57" s="69"/>
      <c r="K57" s="69"/>
      <c r="L57" s="69"/>
      <c r="M57" s="16">
        <v>75</v>
      </c>
      <c r="N57" s="54" t="s">
        <v>152</v>
      </c>
      <c r="O57" s="16" t="s">
        <v>145</v>
      </c>
      <c r="P57" s="16" t="s">
        <v>25</v>
      </c>
      <c r="Q57" s="76">
        <v>12</v>
      </c>
      <c r="R57" s="74">
        <v>0.25750000000000001</v>
      </c>
      <c r="S57" s="56">
        <f t="shared" si="29"/>
        <v>3.09</v>
      </c>
      <c r="T57" s="92"/>
      <c r="U57" s="18">
        <f t="shared" si="9"/>
        <v>0</v>
      </c>
      <c r="V57" s="37">
        <v>2.9</v>
      </c>
      <c r="W57" s="32">
        <f t="shared" si="10"/>
        <v>0</v>
      </c>
      <c r="X57" s="55">
        <v>2.7E-2</v>
      </c>
      <c r="Y57" s="32">
        <f t="shared" si="11"/>
        <v>0</v>
      </c>
      <c r="Z57" s="8"/>
      <c r="AU57" s="8"/>
      <c r="AV57" s="8"/>
    </row>
    <row r="58" spans="1:48" ht="15.75" x14ac:dyDescent="0.25">
      <c r="A58" s="8"/>
      <c r="J58" s="35"/>
      <c r="K58" s="35"/>
      <c r="L58" s="8"/>
      <c r="M58" s="16">
        <v>76</v>
      </c>
      <c r="N58" s="54" t="s">
        <v>151</v>
      </c>
      <c r="O58" s="16" t="s">
        <v>146</v>
      </c>
      <c r="P58" s="16" t="s">
        <v>25</v>
      </c>
      <c r="Q58" s="76">
        <v>12</v>
      </c>
      <c r="R58" s="74">
        <v>0.25750000000000001</v>
      </c>
      <c r="S58" s="56">
        <f>R58*Q58</f>
        <v>3.09</v>
      </c>
      <c r="T58" s="92"/>
      <c r="U58" s="18">
        <f t="shared" si="9"/>
        <v>0</v>
      </c>
      <c r="V58" s="37">
        <v>2.9</v>
      </c>
      <c r="W58" s="32">
        <f t="shared" si="10"/>
        <v>0</v>
      </c>
      <c r="X58" s="55">
        <v>2.7E-2</v>
      </c>
      <c r="Y58" s="32">
        <f t="shared" si="11"/>
        <v>0</v>
      </c>
      <c r="Z58" s="8"/>
    </row>
    <row r="59" spans="1:48" ht="15.75" x14ac:dyDescent="0.25">
      <c r="A59" s="8"/>
      <c r="J59" s="35"/>
      <c r="K59" s="35"/>
      <c r="L59" s="8"/>
      <c r="M59" s="276" t="s">
        <v>71</v>
      </c>
      <c r="N59" s="277"/>
      <c r="O59" s="277"/>
      <c r="P59" s="277"/>
      <c r="Q59" s="277"/>
      <c r="R59" s="277"/>
      <c r="S59" s="278"/>
      <c r="T59" s="9">
        <f>SUM(T8:T58)</f>
        <v>3696</v>
      </c>
      <c r="U59" s="10">
        <f>SUM(U8:U58)</f>
        <v>19614.874599999999</v>
      </c>
      <c r="V59" s="71"/>
      <c r="W59" s="50">
        <f>SUM(W8:W58)</f>
        <v>12962.1</v>
      </c>
      <c r="X59" s="51"/>
      <c r="Y59" s="50">
        <f>SUM(Y8:Y58)</f>
        <v>79.597090000000009</v>
      </c>
      <c r="Z59" s="8"/>
    </row>
    <row r="60" spans="1:48" ht="15.75" x14ac:dyDescent="0.25">
      <c r="A60" s="8"/>
      <c r="J60" s="35"/>
      <c r="K60" s="35"/>
      <c r="L60" s="8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"/>
    </row>
    <row r="61" spans="1:48" ht="15.75" x14ac:dyDescent="0.25">
      <c r="A61" s="8"/>
      <c r="B61" s="41" t="s">
        <v>73</v>
      </c>
      <c r="C61" s="42"/>
      <c r="D61" s="266">
        <f>I18*C61</f>
        <v>0</v>
      </c>
      <c r="E61" s="266"/>
      <c r="F61" s="264" t="s">
        <v>78</v>
      </c>
      <c r="G61" s="264"/>
      <c r="H61" s="264"/>
      <c r="I61" s="27">
        <f>I18+D61</f>
        <v>0</v>
      </c>
      <c r="J61" s="35"/>
      <c r="K61" s="35"/>
      <c r="L61" s="8"/>
      <c r="M61" s="8"/>
      <c r="N61" s="41" t="s">
        <v>74</v>
      </c>
      <c r="O61" s="42"/>
      <c r="P61" s="266">
        <f>U59*O61</f>
        <v>0</v>
      </c>
      <c r="Q61" s="266"/>
      <c r="R61" s="264" t="s">
        <v>65</v>
      </c>
      <c r="S61" s="264"/>
      <c r="T61" s="264"/>
      <c r="U61" s="27">
        <f>U59+P61</f>
        <v>19614.874599999999</v>
      </c>
      <c r="V61" s="69"/>
      <c r="W61" s="69"/>
      <c r="X61" s="69"/>
      <c r="Y61" s="69"/>
      <c r="Z61" s="8"/>
    </row>
    <row r="62" spans="1:48" ht="15.75" x14ac:dyDescent="0.25">
      <c r="A62" s="8"/>
      <c r="B62" s="41" t="s">
        <v>113</v>
      </c>
      <c r="C62" s="42"/>
      <c r="D62" s="267">
        <f>I31*C62</f>
        <v>0</v>
      </c>
      <c r="E62" s="267"/>
      <c r="F62" s="268" t="s">
        <v>112</v>
      </c>
      <c r="G62" s="268"/>
      <c r="H62" s="268"/>
      <c r="I62" s="27">
        <f>I31+D62</f>
        <v>0</v>
      </c>
      <c r="J62" s="35"/>
      <c r="K62" s="35"/>
      <c r="L62" s="8"/>
      <c r="M62" s="8"/>
      <c r="N62" s="41" t="s">
        <v>83</v>
      </c>
      <c r="O62" s="42"/>
      <c r="P62" s="267">
        <f>U61*O62</f>
        <v>0</v>
      </c>
      <c r="Q62" s="267"/>
      <c r="R62" s="8"/>
      <c r="S62" s="8"/>
      <c r="T62" s="8"/>
      <c r="U62" s="28"/>
      <c r="V62" s="69"/>
      <c r="W62" s="69"/>
      <c r="X62" s="69"/>
      <c r="Y62" s="69"/>
      <c r="Z62" s="8"/>
    </row>
    <row r="63" spans="1:48" ht="15.75" x14ac:dyDescent="0.25">
      <c r="A63" s="69"/>
      <c r="B63" s="41" t="s">
        <v>187</v>
      </c>
      <c r="C63" s="42"/>
      <c r="D63" s="267">
        <f>I40*C63</f>
        <v>0</v>
      </c>
      <c r="E63" s="267"/>
      <c r="F63" s="268" t="s">
        <v>163</v>
      </c>
      <c r="G63" s="268"/>
      <c r="H63" s="268"/>
      <c r="I63" s="27">
        <f>I40+D63</f>
        <v>0</v>
      </c>
      <c r="J63" s="36"/>
      <c r="K63" s="36"/>
      <c r="L63" s="69"/>
      <c r="M63" s="8"/>
      <c r="N63" s="64"/>
      <c r="O63" s="65"/>
      <c r="P63" s="66"/>
      <c r="Q63" s="66"/>
      <c r="R63" s="8"/>
      <c r="S63" s="8"/>
      <c r="T63" s="8"/>
      <c r="U63" s="28"/>
      <c r="V63" s="69"/>
      <c r="W63" s="69"/>
      <c r="X63" s="69"/>
      <c r="Y63" s="69"/>
      <c r="Z63" s="8"/>
    </row>
    <row r="64" spans="1:48" ht="15.75" x14ac:dyDescent="0.25">
      <c r="A64" s="69"/>
      <c r="B64" s="41" t="s">
        <v>119</v>
      </c>
      <c r="C64" s="42"/>
      <c r="D64" s="267">
        <f>I44*C64</f>
        <v>0</v>
      </c>
      <c r="E64" s="267"/>
      <c r="F64" s="268" t="s">
        <v>120</v>
      </c>
      <c r="G64" s="268"/>
      <c r="H64" s="268"/>
      <c r="I64" s="27">
        <f>I44+D64</f>
        <v>0</v>
      </c>
      <c r="J64" s="69"/>
      <c r="K64" s="69"/>
      <c r="L64" s="69"/>
      <c r="M64" s="8"/>
      <c r="N64" s="43"/>
      <c r="O64" s="43"/>
      <c r="P64" s="28"/>
      <c r="Q64" s="28"/>
      <c r="R64" s="8"/>
      <c r="S64" s="8"/>
      <c r="T64" s="8"/>
      <c r="U64" s="28"/>
      <c r="V64" s="69"/>
      <c r="W64" s="69"/>
      <c r="X64" s="69"/>
      <c r="Y64" s="69"/>
      <c r="Z64" s="8"/>
    </row>
    <row r="65" spans="1:26" ht="15.75" x14ac:dyDescent="0.25">
      <c r="A65" s="69"/>
      <c r="B65" s="41" t="s">
        <v>121</v>
      </c>
      <c r="C65" s="42"/>
      <c r="D65" s="267">
        <f>I45*C65</f>
        <v>0</v>
      </c>
      <c r="E65" s="267"/>
      <c r="F65" s="268" t="s">
        <v>122</v>
      </c>
      <c r="G65" s="268"/>
      <c r="H65" s="268"/>
      <c r="I65" s="27">
        <f>I47+D65</f>
        <v>0</v>
      </c>
      <c r="J65" s="69"/>
      <c r="K65" s="69"/>
      <c r="L65" s="69"/>
      <c r="M65" s="8"/>
      <c r="N65" s="41" t="s">
        <v>91</v>
      </c>
      <c r="O65" s="42"/>
      <c r="P65" s="266">
        <f>P62+D67</f>
        <v>0</v>
      </c>
      <c r="Q65" s="266"/>
      <c r="R65" s="269" t="s">
        <v>80</v>
      </c>
      <c r="S65" s="269"/>
      <c r="T65" s="269"/>
      <c r="U65" s="29">
        <f>I66+U61+P65</f>
        <v>19614.874599999999</v>
      </c>
      <c r="V65" s="69"/>
      <c r="W65" s="69"/>
      <c r="X65" s="69"/>
      <c r="Y65" s="69"/>
      <c r="Z65" s="67"/>
    </row>
    <row r="66" spans="1:26" ht="15.75" x14ac:dyDescent="0.25">
      <c r="A66" s="69"/>
      <c r="B66" s="49"/>
      <c r="C66" s="49"/>
      <c r="D66" s="72"/>
      <c r="E66" s="72"/>
      <c r="F66" s="263" t="s">
        <v>77</v>
      </c>
      <c r="G66" s="263"/>
      <c r="H66" s="263"/>
      <c r="I66" s="30">
        <f>SUM(I61:I65)</f>
        <v>0</v>
      </c>
      <c r="J66" s="69"/>
      <c r="K66" s="69"/>
      <c r="L66" s="69"/>
      <c r="M66" s="69"/>
      <c r="N66" s="69"/>
      <c r="O66" s="69"/>
      <c r="P66" s="72"/>
      <c r="Q66" s="72"/>
      <c r="R66" s="69"/>
      <c r="S66" s="69"/>
      <c r="T66" s="69"/>
      <c r="U66" s="72"/>
      <c r="V66" s="69"/>
      <c r="W66" s="69"/>
      <c r="X66" s="69"/>
      <c r="Y66" s="69"/>
      <c r="Z66" s="8"/>
    </row>
    <row r="67" spans="1:26" ht="15.75" x14ac:dyDescent="0.25">
      <c r="A67" s="8"/>
      <c r="B67" s="41" t="s">
        <v>83</v>
      </c>
      <c r="C67" s="42"/>
      <c r="D67" s="266">
        <f>I61*C67</f>
        <v>0</v>
      </c>
      <c r="E67" s="266"/>
      <c r="F67" s="70"/>
      <c r="G67" s="70"/>
      <c r="H67" s="69"/>
      <c r="I67" s="69"/>
      <c r="J67" s="8"/>
      <c r="K67" s="8"/>
      <c r="L67" s="8"/>
      <c r="M67" s="69"/>
      <c r="N67" s="69"/>
      <c r="O67" s="69"/>
      <c r="P67" s="69"/>
      <c r="Q67" s="69"/>
      <c r="R67" s="264" t="s">
        <v>97</v>
      </c>
      <c r="S67" s="264"/>
      <c r="T67" s="264"/>
      <c r="U67" s="12">
        <f>W59</f>
        <v>12962.1</v>
      </c>
      <c r="V67" s="69"/>
      <c r="W67" s="69"/>
      <c r="X67" s="69"/>
      <c r="Y67" s="69"/>
      <c r="Z67" s="8"/>
    </row>
    <row r="68" spans="1:26" ht="15.75" x14ac:dyDescent="0.25">
      <c r="A68" s="8"/>
      <c r="B68" s="26"/>
      <c r="C68" s="70"/>
      <c r="D68" s="70"/>
      <c r="E68" s="70"/>
      <c r="F68" s="70"/>
      <c r="G68" s="70"/>
      <c r="H68" s="69"/>
      <c r="I68" s="69"/>
      <c r="J68" s="8"/>
      <c r="K68" s="8"/>
      <c r="L68" s="8"/>
      <c r="M68" s="69"/>
      <c r="N68" s="69"/>
      <c r="O68" s="69"/>
      <c r="P68" s="69"/>
      <c r="Q68" s="69"/>
      <c r="R68" s="263" t="s">
        <v>98</v>
      </c>
      <c r="S68" s="263"/>
      <c r="T68" s="263"/>
      <c r="U68" s="40">
        <f>Y59</f>
        <v>79.597090000000009</v>
      </c>
      <c r="V68" s="8"/>
      <c r="W68" s="8"/>
      <c r="X68" s="8"/>
      <c r="Y68" s="8"/>
      <c r="Z68" s="8"/>
    </row>
    <row r="69" spans="1:26" ht="15.75" x14ac:dyDescent="0.25">
      <c r="A69" s="69"/>
      <c r="B69" s="26"/>
      <c r="C69" s="70"/>
      <c r="D69" s="70"/>
      <c r="E69" s="70"/>
      <c r="F69" s="264" t="s">
        <v>96</v>
      </c>
      <c r="G69" s="264"/>
      <c r="H69" s="264"/>
      <c r="I69" s="12">
        <f>K48</f>
        <v>0</v>
      </c>
      <c r="J69" s="69"/>
      <c r="K69" s="69"/>
      <c r="L69" s="69"/>
      <c r="M69" s="69"/>
      <c r="N69" s="8"/>
      <c r="O69" s="8"/>
      <c r="P69" s="8"/>
      <c r="Q69" s="8"/>
      <c r="R69" s="263" t="s">
        <v>99</v>
      </c>
      <c r="S69" s="263"/>
      <c r="T69" s="263"/>
      <c r="U69" s="40">
        <f>I69+U67</f>
        <v>12962.1</v>
      </c>
      <c r="V69" s="8"/>
      <c r="W69" s="8"/>
      <c r="X69" s="8"/>
      <c r="Y69" s="8"/>
      <c r="Z69" s="8"/>
    </row>
    <row r="70" spans="1:26" ht="15.75" x14ac:dyDescent="0.25">
      <c r="A70" s="69"/>
      <c r="B70" s="8"/>
      <c r="C70" s="8"/>
      <c r="D70" s="8"/>
      <c r="E70" s="8"/>
      <c r="F70" s="8"/>
      <c r="G70" s="8"/>
      <c r="H70" s="8"/>
      <c r="I70" s="8"/>
      <c r="J70" s="69"/>
      <c r="K70" s="69"/>
      <c r="L70" s="69"/>
      <c r="M70" s="8"/>
      <c r="N70" s="8"/>
      <c r="O70" s="8"/>
      <c r="P70" s="8"/>
      <c r="Q70" s="8"/>
      <c r="R70" s="8"/>
      <c r="S70" s="8"/>
      <c r="T70" s="8"/>
      <c r="U70" s="8"/>
      <c r="V70" s="69"/>
      <c r="W70" s="69"/>
      <c r="X70" s="69"/>
      <c r="Y70" s="69"/>
      <c r="Z70" s="69"/>
    </row>
    <row r="71" spans="1:26" ht="15.75" x14ac:dyDescent="0.25">
      <c r="B71" s="11" t="s">
        <v>81</v>
      </c>
      <c r="C71" s="265"/>
      <c r="D71" s="265"/>
      <c r="E71" s="265"/>
      <c r="F71" s="265"/>
      <c r="G71" s="265"/>
      <c r="H71" s="8"/>
      <c r="I71" s="8"/>
      <c r="M71" s="8"/>
      <c r="N71" s="11" t="s">
        <v>82</v>
      </c>
      <c r="O71" s="265"/>
      <c r="P71" s="265"/>
      <c r="Q71" s="265"/>
      <c r="R71" s="265"/>
      <c r="S71" s="265"/>
      <c r="T71" s="8"/>
      <c r="U71" s="8"/>
      <c r="V71" s="69"/>
      <c r="W71" s="69"/>
      <c r="X71" s="69"/>
      <c r="Y71" s="69"/>
      <c r="Z71" s="69"/>
    </row>
    <row r="72" spans="1:26" x14ac:dyDescent="0.25"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x14ac:dyDescent="0.25"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</sheetData>
  <mergeCells count="44">
    <mergeCell ref="T5:U5"/>
    <mergeCell ref="A1:U1"/>
    <mergeCell ref="T2:U2"/>
    <mergeCell ref="A3:C3"/>
    <mergeCell ref="T3:U3"/>
    <mergeCell ref="T4:U4"/>
    <mergeCell ref="A44:G44"/>
    <mergeCell ref="A6:I6"/>
    <mergeCell ref="M6:U6"/>
    <mergeCell ref="A12:G12"/>
    <mergeCell ref="A17:G17"/>
    <mergeCell ref="A18:G18"/>
    <mergeCell ref="A24:G24"/>
    <mergeCell ref="A30:G30"/>
    <mergeCell ref="A31:G31"/>
    <mergeCell ref="A35:G35"/>
    <mergeCell ref="A39:G39"/>
    <mergeCell ref="A40:G40"/>
    <mergeCell ref="R67:T67"/>
    <mergeCell ref="R65:T65"/>
    <mergeCell ref="A47:G47"/>
    <mergeCell ref="A48:G48"/>
    <mergeCell ref="M59:S59"/>
    <mergeCell ref="D61:E61"/>
    <mergeCell ref="F61:H61"/>
    <mergeCell ref="P61:Q61"/>
    <mergeCell ref="R61:T61"/>
    <mergeCell ref="D67:E67"/>
    <mergeCell ref="D62:E62"/>
    <mergeCell ref="F62:H62"/>
    <mergeCell ref="P62:Q62"/>
    <mergeCell ref="D63:E63"/>
    <mergeCell ref="F63:H63"/>
    <mergeCell ref="D64:E64"/>
    <mergeCell ref="F64:H64"/>
    <mergeCell ref="D65:E65"/>
    <mergeCell ref="F65:H65"/>
    <mergeCell ref="P65:Q65"/>
    <mergeCell ref="F66:H66"/>
    <mergeCell ref="R68:T68"/>
    <mergeCell ref="F69:H69"/>
    <mergeCell ref="R69:T69"/>
    <mergeCell ref="C71:G71"/>
    <mergeCell ref="O71:S71"/>
  </mergeCells>
  <pageMargins left="0.16" right="0.11" top="0.11" bottom="0.16" header="0.11" footer="0.16"/>
  <pageSetup paperSize="9" scale="5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73"/>
  <sheetViews>
    <sheetView topLeftCell="G13" zoomScale="80" zoomScaleNormal="80" zoomScalePageLayoutView="80" workbookViewId="0">
      <selection sqref="A1:U1"/>
    </sheetView>
  </sheetViews>
  <sheetFormatPr defaultColWidth="8.7109375" defaultRowHeight="15" x14ac:dyDescent="0.25"/>
  <cols>
    <col min="1" max="1" width="4.28515625" style="4" customWidth="1"/>
    <col min="2" max="2" width="39.28515625" style="4" customWidth="1"/>
    <col min="3" max="5" width="12.28515625" style="4" customWidth="1"/>
    <col min="6" max="7" width="12.28515625" style="5" customWidth="1"/>
    <col min="8" max="9" width="19.28515625" style="4" customWidth="1"/>
    <col min="10" max="11" width="12.140625" style="4" hidden="1" customWidth="1"/>
    <col min="12" max="12" width="2.28515625" style="4" customWidth="1"/>
    <col min="13" max="13" width="4.28515625" style="4" customWidth="1"/>
    <col min="14" max="14" width="39.28515625" style="4" customWidth="1"/>
    <col min="15" max="19" width="12.28515625" style="4" customWidth="1"/>
    <col min="20" max="21" width="19.28515625" style="4" customWidth="1"/>
    <col min="22" max="25" width="8.7109375" style="4" hidden="1" customWidth="1"/>
    <col min="26" max="16384" width="8.7109375" style="4"/>
  </cols>
  <sheetData>
    <row r="1" spans="1:29" ht="21" x14ac:dyDescent="0.25">
      <c r="A1" s="289" t="s">
        <v>75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77"/>
      <c r="W1" s="77"/>
      <c r="X1" s="77"/>
      <c r="Y1" s="77"/>
      <c r="Z1" s="77"/>
    </row>
    <row r="2" spans="1:29" s="93" customFormat="1" ht="16.5" customHeight="1" x14ac:dyDescent="0.25">
      <c r="A2" s="25"/>
      <c r="B2" s="25"/>
      <c r="C2" s="22"/>
      <c r="D2" s="22"/>
      <c r="E2" s="22"/>
      <c r="F2" s="22"/>
      <c r="G2" s="22"/>
      <c r="S2" s="3" t="s">
        <v>66</v>
      </c>
      <c r="T2" s="291" t="s">
        <v>212</v>
      </c>
      <c r="U2" s="291"/>
    </row>
    <row r="3" spans="1:29" s="93" customFormat="1" ht="16.5" customHeight="1" x14ac:dyDescent="0.25">
      <c r="A3" s="290" t="s">
        <v>101</v>
      </c>
      <c r="B3" s="290"/>
      <c r="C3" s="290"/>
      <c r="D3" s="44"/>
      <c r="E3" s="44"/>
      <c r="F3" s="44"/>
      <c r="G3" s="22"/>
      <c r="S3" s="3" t="s">
        <v>84</v>
      </c>
      <c r="T3" s="291" t="s">
        <v>204</v>
      </c>
      <c r="U3" s="291"/>
    </row>
    <row r="4" spans="1:29" s="93" customFormat="1" ht="16.5" customHeight="1" x14ac:dyDescent="0.25">
      <c r="A4" s="23"/>
      <c r="B4" s="23"/>
      <c r="C4" s="24"/>
      <c r="D4" s="24"/>
      <c r="E4" s="24"/>
      <c r="F4" s="24"/>
      <c r="G4" s="22"/>
      <c r="S4" s="3" t="s">
        <v>85</v>
      </c>
      <c r="T4" s="291" t="s">
        <v>197</v>
      </c>
      <c r="U4" s="291"/>
    </row>
    <row r="5" spans="1:29" s="93" customFormat="1" ht="16.5" customHeight="1" x14ac:dyDescent="0.25">
      <c r="A5" s="23"/>
      <c r="B5" s="23"/>
      <c r="C5" s="24"/>
      <c r="D5" s="24"/>
      <c r="E5" s="24"/>
      <c r="F5" s="24"/>
      <c r="G5" s="22"/>
      <c r="N5" s="93" t="s">
        <v>206</v>
      </c>
      <c r="S5" s="3" t="s">
        <v>89</v>
      </c>
      <c r="T5" s="291" t="s">
        <v>196</v>
      </c>
      <c r="U5" s="291"/>
    </row>
    <row r="6" spans="1:29" s="2" customFormat="1" ht="16.5" customHeight="1" x14ac:dyDescent="0.3">
      <c r="A6" s="279" t="s">
        <v>76</v>
      </c>
      <c r="B6" s="279"/>
      <c r="C6" s="279"/>
      <c r="D6" s="279"/>
      <c r="E6" s="279"/>
      <c r="F6" s="279"/>
      <c r="G6" s="279"/>
      <c r="H6" s="279"/>
      <c r="I6" s="279"/>
      <c r="J6" s="68"/>
      <c r="K6" s="68"/>
      <c r="M6" s="279" t="s">
        <v>72</v>
      </c>
      <c r="N6" s="279"/>
      <c r="O6" s="279"/>
      <c r="P6" s="279"/>
      <c r="Q6" s="279"/>
      <c r="R6" s="279"/>
      <c r="S6" s="279"/>
      <c r="T6" s="279"/>
      <c r="U6" s="279"/>
    </row>
    <row r="7" spans="1:29" ht="30" x14ac:dyDescent="0.25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5" t="s">
        <v>67</v>
      </c>
      <c r="G7" s="15" t="s">
        <v>68</v>
      </c>
      <c r="H7" s="14" t="s">
        <v>102</v>
      </c>
      <c r="I7" s="15" t="s">
        <v>64</v>
      </c>
      <c r="J7" s="31" t="s">
        <v>92</v>
      </c>
      <c r="K7" s="31" t="s">
        <v>93</v>
      </c>
      <c r="L7" s="77"/>
      <c r="M7" s="13" t="s">
        <v>0</v>
      </c>
      <c r="N7" s="14" t="s">
        <v>1</v>
      </c>
      <c r="O7" s="14" t="s">
        <v>2</v>
      </c>
      <c r="P7" s="14" t="s">
        <v>3</v>
      </c>
      <c r="Q7" s="14" t="s">
        <v>4</v>
      </c>
      <c r="R7" s="15" t="s">
        <v>67</v>
      </c>
      <c r="S7" s="15" t="s">
        <v>68</v>
      </c>
      <c r="T7" s="14" t="s">
        <v>102</v>
      </c>
      <c r="U7" s="15" t="s">
        <v>64</v>
      </c>
      <c r="V7" s="31" t="s">
        <v>92</v>
      </c>
      <c r="W7" s="31" t="s">
        <v>93</v>
      </c>
      <c r="X7" s="31" t="s">
        <v>94</v>
      </c>
      <c r="Y7" s="31" t="s">
        <v>95</v>
      </c>
      <c r="Z7" s="77"/>
    </row>
    <row r="8" spans="1:29" ht="16.5" customHeight="1" x14ac:dyDescent="0.25">
      <c r="A8" s="16">
        <v>1</v>
      </c>
      <c r="B8" s="17" t="s">
        <v>5</v>
      </c>
      <c r="C8" s="16" t="s">
        <v>6</v>
      </c>
      <c r="D8" s="16" t="s">
        <v>7</v>
      </c>
      <c r="E8" s="78">
        <v>20</v>
      </c>
      <c r="F8" s="79">
        <v>0.2</v>
      </c>
      <c r="G8" s="79">
        <f>E8*F8</f>
        <v>4</v>
      </c>
      <c r="H8" s="92"/>
      <c r="I8" s="18">
        <f>G8*H8</f>
        <v>0</v>
      </c>
      <c r="J8" s="37">
        <v>11.4</v>
      </c>
      <c r="K8" s="32">
        <f>H8*J8</f>
        <v>0</v>
      </c>
      <c r="L8" s="77"/>
      <c r="M8" s="16">
        <v>26</v>
      </c>
      <c r="N8" s="17" t="s">
        <v>23</v>
      </c>
      <c r="O8" s="16" t="s">
        <v>24</v>
      </c>
      <c r="P8" s="16" t="s">
        <v>25</v>
      </c>
      <c r="Q8" s="78">
        <v>30</v>
      </c>
      <c r="R8" s="80">
        <v>0.15770000000000001</v>
      </c>
      <c r="S8" s="79">
        <f>Q8*R8</f>
        <v>4.7309999999999999</v>
      </c>
      <c r="T8" s="92"/>
      <c r="U8" s="18">
        <f t="shared" ref="U8:U51" si="0">S8*T8</f>
        <v>0</v>
      </c>
      <c r="V8" s="37">
        <v>3.3</v>
      </c>
      <c r="W8" s="32">
        <f t="shared" ref="W8:W27" si="1">T8*V8</f>
        <v>0</v>
      </c>
      <c r="X8" s="55">
        <v>2.103E-2</v>
      </c>
      <c r="Y8" s="32">
        <f>X8*T8</f>
        <v>0</v>
      </c>
      <c r="Z8" s="77"/>
      <c r="AC8" s="90"/>
    </row>
    <row r="9" spans="1:29" ht="16.5" customHeight="1" x14ac:dyDescent="0.25">
      <c r="A9" s="16">
        <v>2</v>
      </c>
      <c r="B9" s="17" t="s">
        <v>8</v>
      </c>
      <c r="C9" s="16" t="s">
        <v>9</v>
      </c>
      <c r="D9" s="16" t="s">
        <v>7</v>
      </c>
      <c r="E9" s="78">
        <v>20</v>
      </c>
      <c r="F9" s="79">
        <v>0.2</v>
      </c>
      <c r="G9" s="79">
        <f t="shared" ref="G9:G11" si="2">E9*F9</f>
        <v>4</v>
      </c>
      <c r="H9" s="92"/>
      <c r="I9" s="18">
        <f t="shared" ref="I9:I11" si="3">G9*H9</f>
        <v>0</v>
      </c>
      <c r="J9" s="37">
        <v>11.4</v>
      </c>
      <c r="K9" s="32">
        <f t="shared" ref="K9:K11" si="4">H9*J9</f>
        <v>0</v>
      </c>
      <c r="L9" s="77"/>
      <c r="M9" s="16">
        <v>27</v>
      </c>
      <c r="N9" s="17" t="s">
        <v>26</v>
      </c>
      <c r="O9" s="16" t="s">
        <v>27</v>
      </c>
      <c r="P9" s="16" t="s">
        <v>25</v>
      </c>
      <c r="Q9" s="78">
        <v>30</v>
      </c>
      <c r="R9" s="80">
        <v>0.15770000000000001</v>
      </c>
      <c r="S9" s="79">
        <f t="shared" ref="S9:S27" si="5">Q9*R9</f>
        <v>4.7309999999999999</v>
      </c>
      <c r="T9" s="92"/>
      <c r="U9" s="18">
        <f t="shared" si="0"/>
        <v>0</v>
      </c>
      <c r="V9" s="37">
        <v>3.3</v>
      </c>
      <c r="W9" s="32">
        <f t="shared" si="1"/>
        <v>0</v>
      </c>
      <c r="X9" s="55">
        <v>2.103E-2</v>
      </c>
      <c r="Y9" s="32">
        <f t="shared" ref="Y9:Y27" si="6">X9*T9</f>
        <v>0</v>
      </c>
      <c r="Z9" s="77"/>
      <c r="AC9" s="90"/>
    </row>
    <row r="10" spans="1:29" ht="16.5" customHeight="1" x14ac:dyDescent="0.25">
      <c r="A10" s="16">
        <v>3</v>
      </c>
      <c r="B10" s="17" t="s">
        <v>10</v>
      </c>
      <c r="C10" s="16" t="s">
        <v>11</v>
      </c>
      <c r="D10" s="16" t="s">
        <v>7</v>
      </c>
      <c r="E10" s="78">
        <v>20</v>
      </c>
      <c r="F10" s="79">
        <v>0.2</v>
      </c>
      <c r="G10" s="79">
        <f t="shared" si="2"/>
        <v>4</v>
      </c>
      <c r="H10" s="92"/>
      <c r="I10" s="18">
        <f t="shared" si="3"/>
        <v>0</v>
      </c>
      <c r="J10" s="37">
        <v>11.4</v>
      </c>
      <c r="K10" s="32">
        <f t="shared" si="4"/>
        <v>0</v>
      </c>
      <c r="L10" s="77"/>
      <c r="M10" s="16">
        <v>28</v>
      </c>
      <c r="N10" s="17" t="s">
        <v>28</v>
      </c>
      <c r="O10" s="16" t="s">
        <v>29</v>
      </c>
      <c r="P10" s="16" t="s">
        <v>25</v>
      </c>
      <c r="Q10" s="78">
        <v>30</v>
      </c>
      <c r="R10" s="80">
        <v>0.15770000000000001</v>
      </c>
      <c r="S10" s="79">
        <f t="shared" si="5"/>
        <v>4.7309999999999999</v>
      </c>
      <c r="T10" s="92"/>
      <c r="U10" s="18">
        <f t="shared" si="0"/>
        <v>0</v>
      </c>
      <c r="V10" s="37">
        <v>3.3</v>
      </c>
      <c r="W10" s="32">
        <f t="shared" si="1"/>
        <v>0</v>
      </c>
      <c r="X10" s="55">
        <v>2.103E-2</v>
      </c>
      <c r="Y10" s="32">
        <f t="shared" si="6"/>
        <v>0</v>
      </c>
      <c r="Z10" s="77"/>
      <c r="AC10" s="90"/>
    </row>
    <row r="11" spans="1:29" ht="16.5" customHeight="1" x14ac:dyDescent="0.25">
      <c r="A11" s="16">
        <v>4</v>
      </c>
      <c r="B11" s="17" t="s">
        <v>12</v>
      </c>
      <c r="C11" s="16" t="s">
        <v>13</v>
      </c>
      <c r="D11" s="16" t="s">
        <v>7</v>
      </c>
      <c r="E11" s="78">
        <v>20</v>
      </c>
      <c r="F11" s="79">
        <v>0.2</v>
      </c>
      <c r="G11" s="79">
        <f t="shared" si="2"/>
        <v>4</v>
      </c>
      <c r="H11" s="92"/>
      <c r="I11" s="18">
        <f t="shared" si="3"/>
        <v>0</v>
      </c>
      <c r="J11" s="37">
        <v>11.4</v>
      </c>
      <c r="K11" s="32">
        <f t="shared" si="4"/>
        <v>0</v>
      </c>
      <c r="L11" s="77"/>
      <c r="M11" s="16">
        <v>29</v>
      </c>
      <c r="N11" s="17" t="s">
        <v>30</v>
      </c>
      <c r="O11" s="16" t="s">
        <v>31</v>
      </c>
      <c r="P11" s="16" t="s">
        <v>25</v>
      </c>
      <c r="Q11" s="78">
        <v>30</v>
      </c>
      <c r="R11" s="80">
        <v>0.15770000000000001</v>
      </c>
      <c r="S11" s="79">
        <f t="shared" si="5"/>
        <v>4.7309999999999999</v>
      </c>
      <c r="T11" s="92"/>
      <c r="U11" s="18">
        <f t="shared" si="0"/>
        <v>0</v>
      </c>
      <c r="V11" s="37">
        <v>3.3</v>
      </c>
      <c r="W11" s="32">
        <f t="shared" si="1"/>
        <v>0</v>
      </c>
      <c r="X11" s="55">
        <v>2.103E-2</v>
      </c>
      <c r="Y11" s="32">
        <f t="shared" si="6"/>
        <v>0</v>
      </c>
      <c r="Z11" s="77"/>
      <c r="AC11" s="90"/>
    </row>
    <row r="12" spans="1:29" ht="16.5" customHeight="1" x14ac:dyDescent="0.25">
      <c r="A12" s="270" t="s">
        <v>69</v>
      </c>
      <c r="B12" s="271"/>
      <c r="C12" s="271"/>
      <c r="D12" s="271"/>
      <c r="E12" s="271"/>
      <c r="F12" s="271"/>
      <c r="G12" s="272"/>
      <c r="H12" s="20">
        <f>SUM(H8:H11)</f>
        <v>0</v>
      </c>
      <c r="I12" s="19">
        <f>SUM(I8:I11)</f>
        <v>0</v>
      </c>
      <c r="J12" s="33"/>
      <c r="K12" s="38">
        <f>SUM(K8:K11)</f>
        <v>0</v>
      </c>
      <c r="L12" s="77"/>
      <c r="M12" s="16">
        <v>30</v>
      </c>
      <c r="N12" s="17" t="s">
        <v>79</v>
      </c>
      <c r="O12" s="16" t="s">
        <v>32</v>
      </c>
      <c r="P12" s="16" t="s">
        <v>25</v>
      </c>
      <c r="Q12" s="78">
        <v>27</v>
      </c>
      <c r="R12" s="81">
        <v>0.15190000000000001</v>
      </c>
      <c r="S12" s="79">
        <v>4.0999999999999996</v>
      </c>
      <c r="T12" s="92">
        <v>300</v>
      </c>
      <c r="U12" s="18">
        <f t="shared" si="0"/>
        <v>1230</v>
      </c>
      <c r="V12" s="37">
        <v>3</v>
      </c>
      <c r="W12" s="32">
        <f t="shared" si="1"/>
        <v>900</v>
      </c>
      <c r="X12" s="55">
        <v>1.9519999999999999E-2</v>
      </c>
      <c r="Y12" s="32">
        <f t="shared" si="6"/>
        <v>5.8559999999999999</v>
      </c>
      <c r="Z12" s="77"/>
      <c r="AC12" s="90"/>
    </row>
    <row r="13" spans="1:29" ht="16.5" customHeight="1" x14ac:dyDescent="0.25">
      <c r="A13" s="16">
        <v>5</v>
      </c>
      <c r="B13" s="17" t="s">
        <v>5</v>
      </c>
      <c r="C13" s="16" t="s">
        <v>14</v>
      </c>
      <c r="D13" s="16" t="s">
        <v>15</v>
      </c>
      <c r="E13" s="78">
        <v>9</v>
      </c>
      <c r="F13" s="79">
        <v>0.4</v>
      </c>
      <c r="G13" s="79">
        <f>E13*F13</f>
        <v>3.6</v>
      </c>
      <c r="H13" s="88"/>
      <c r="I13" s="18">
        <f t="shared" ref="I13:I16" si="7">G13*H13</f>
        <v>0</v>
      </c>
      <c r="J13" s="37">
        <v>12.4</v>
      </c>
      <c r="K13" s="32">
        <f t="shared" ref="K13:K16" si="8">H13*J13</f>
        <v>0</v>
      </c>
      <c r="L13" s="77"/>
      <c r="M13" s="16">
        <v>31</v>
      </c>
      <c r="N13" s="21" t="s">
        <v>23</v>
      </c>
      <c r="O13" s="16" t="s">
        <v>33</v>
      </c>
      <c r="P13" s="16" t="s">
        <v>34</v>
      </c>
      <c r="Q13" s="78">
        <v>30</v>
      </c>
      <c r="R13" s="80">
        <v>9.1999999999999998E-2</v>
      </c>
      <c r="S13" s="79">
        <f t="shared" si="5"/>
        <v>2.76</v>
      </c>
      <c r="T13" s="92"/>
      <c r="U13" s="18">
        <f t="shared" si="0"/>
        <v>0</v>
      </c>
      <c r="V13" s="37">
        <v>2.85</v>
      </c>
      <c r="W13" s="32">
        <f t="shared" si="1"/>
        <v>0</v>
      </c>
      <c r="X13" s="55">
        <v>1.473E-2</v>
      </c>
      <c r="Y13" s="32">
        <f t="shared" si="6"/>
        <v>0</v>
      </c>
      <c r="Z13" s="77"/>
      <c r="AC13" s="90"/>
    </row>
    <row r="14" spans="1:29" ht="16.5" customHeight="1" x14ac:dyDescent="0.25">
      <c r="A14" s="16">
        <v>6</v>
      </c>
      <c r="B14" s="17" t="s">
        <v>8</v>
      </c>
      <c r="C14" s="16" t="s">
        <v>16</v>
      </c>
      <c r="D14" s="16" t="s">
        <v>15</v>
      </c>
      <c r="E14" s="78">
        <v>9</v>
      </c>
      <c r="F14" s="79">
        <v>0.4</v>
      </c>
      <c r="G14" s="79">
        <f t="shared" ref="G14:G16" si="9">E14*F14</f>
        <v>3.6</v>
      </c>
      <c r="H14" s="92"/>
      <c r="I14" s="18">
        <f t="shared" si="7"/>
        <v>0</v>
      </c>
      <c r="J14" s="37">
        <v>12.4</v>
      </c>
      <c r="K14" s="32">
        <f t="shared" si="8"/>
        <v>0</v>
      </c>
      <c r="L14" s="77"/>
      <c r="M14" s="16">
        <v>32</v>
      </c>
      <c r="N14" s="21" t="s">
        <v>26</v>
      </c>
      <c r="O14" s="16" t="s">
        <v>35</v>
      </c>
      <c r="P14" s="16" t="s">
        <v>34</v>
      </c>
      <c r="Q14" s="78">
        <v>30</v>
      </c>
      <c r="R14" s="80">
        <v>9.1999999999999998E-2</v>
      </c>
      <c r="S14" s="79">
        <f t="shared" si="5"/>
        <v>2.76</v>
      </c>
      <c r="T14" s="92"/>
      <c r="U14" s="18">
        <f t="shared" si="0"/>
        <v>0</v>
      </c>
      <c r="V14" s="37">
        <v>2.85</v>
      </c>
      <c r="W14" s="32">
        <f t="shared" si="1"/>
        <v>0</v>
      </c>
      <c r="X14" s="55">
        <v>1.473E-2</v>
      </c>
      <c r="Y14" s="32">
        <f t="shared" si="6"/>
        <v>0</v>
      </c>
      <c r="Z14" s="77"/>
      <c r="AC14" s="90"/>
    </row>
    <row r="15" spans="1:29" ht="16.5" customHeight="1" x14ac:dyDescent="0.25">
      <c r="A15" s="16">
        <v>7</v>
      </c>
      <c r="B15" s="17" t="s">
        <v>10</v>
      </c>
      <c r="C15" s="16" t="s">
        <v>17</v>
      </c>
      <c r="D15" s="16" t="s">
        <v>15</v>
      </c>
      <c r="E15" s="78">
        <v>9</v>
      </c>
      <c r="F15" s="79">
        <v>0.4</v>
      </c>
      <c r="G15" s="79">
        <f t="shared" si="9"/>
        <v>3.6</v>
      </c>
      <c r="H15" s="88"/>
      <c r="I15" s="18">
        <f t="shared" si="7"/>
        <v>0</v>
      </c>
      <c r="J15" s="37">
        <v>12.4</v>
      </c>
      <c r="K15" s="32">
        <f t="shared" si="8"/>
        <v>0</v>
      </c>
      <c r="L15" s="77"/>
      <c r="M15" s="16">
        <v>33</v>
      </c>
      <c r="N15" s="17" t="s">
        <v>30</v>
      </c>
      <c r="O15" s="16" t="s">
        <v>103</v>
      </c>
      <c r="P15" s="16" t="s">
        <v>36</v>
      </c>
      <c r="Q15" s="78">
        <v>30</v>
      </c>
      <c r="R15" s="80">
        <v>9.1999999999999998E-2</v>
      </c>
      <c r="S15" s="79">
        <f t="shared" si="5"/>
        <v>2.76</v>
      </c>
      <c r="T15" s="92"/>
      <c r="U15" s="18">
        <f t="shared" si="0"/>
        <v>0</v>
      </c>
      <c r="V15" s="37">
        <v>2.4</v>
      </c>
      <c r="W15" s="32">
        <f t="shared" si="1"/>
        <v>0</v>
      </c>
      <c r="X15" s="55">
        <v>1.304E-2</v>
      </c>
      <c r="Y15" s="32">
        <f t="shared" si="6"/>
        <v>0</v>
      </c>
      <c r="Z15" s="77"/>
      <c r="AC15" s="90"/>
    </row>
    <row r="16" spans="1:29" ht="16.5" customHeight="1" x14ac:dyDescent="0.25">
      <c r="A16" s="16">
        <v>8</v>
      </c>
      <c r="B16" s="17" t="s">
        <v>12</v>
      </c>
      <c r="C16" s="16" t="s">
        <v>18</v>
      </c>
      <c r="D16" s="16" t="s">
        <v>15</v>
      </c>
      <c r="E16" s="78">
        <v>9</v>
      </c>
      <c r="F16" s="79">
        <v>0.4</v>
      </c>
      <c r="G16" s="79">
        <f t="shared" si="9"/>
        <v>3.6</v>
      </c>
      <c r="H16" s="88"/>
      <c r="I16" s="18">
        <f t="shared" si="7"/>
        <v>0</v>
      </c>
      <c r="J16" s="37">
        <v>12.4</v>
      </c>
      <c r="K16" s="32">
        <f t="shared" si="8"/>
        <v>0</v>
      </c>
      <c r="L16" s="77"/>
      <c r="M16" s="16">
        <v>34</v>
      </c>
      <c r="N16" s="17" t="s">
        <v>37</v>
      </c>
      <c r="O16" s="16" t="s">
        <v>38</v>
      </c>
      <c r="P16" s="16" t="s">
        <v>36</v>
      </c>
      <c r="Q16" s="78">
        <v>30</v>
      </c>
      <c r="R16" s="80">
        <v>9.1999999999999998E-2</v>
      </c>
      <c r="S16" s="79">
        <f t="shared" si="5"/>
        <v>2.76</v>
      </c>
      <c r="T16" s="92"/>
      <c r="U16" s="18">
        <f t="shared" si="0"/>
        <v>0</v>
      </c>
      <c r="V16" s="37">
        <v>2.4</v>
      </c>
      <c r="W16" s="32">
        <f t="shared" si="1"/>
        <v>0</v>
      </c>
      <c r="X16" s="55">
        <v>1.304E-2</v>
      </c>
      <c r="Y16" s="32">
        <f t="shared" si="6"/>
        <v>0</v>
      </c>
      <c r="Z16" s="77"/>
      <c r="AC16" s="90"/>
    </row>
    <row r="17" spans="1:29" ht="16.5" customHeight="1" x14ac:dyDescent="0.25">
      <c r="A17" s="270" t="s">
        <v>100</v>
      </c>
      <c r="B17" s="271"/>
      <c r="C17" s="271"/>
      <c r="D17" s="271"/>
      <c r="E17" s="271"/>
      <c r="F17" s="271"/>
      <c r="G17" s="272"/>
      <c r="H17" s="20">
        <f>SUM(H13:H16)</f>
        <v>0</v>
      </c>
      <c r="I17" s="19">
        <f>SUM(I13:I16)</f>
        <v>0</v>
      </c>
      <c r="J17" s="33"/>
      <c r="K17" s="38">
        <f>SUM(K13:K16)</f>
        <v>0</v>
      </c>
      <c r="L17" s="77"/>
      <c r="M17" s="16">
        <v>35</v>
      </c>
      <c r="N17" s="17" t="s">
        <v>39</v>
      </c>
      <c r="O17" s="16" t="s">
        <v>40</v>
      </c>
      <c r="P17" s="16" t="s">
        <v>36</v>
      </c>
      <c r="Q17" s="78">
        <v>40</v>
      </c>
      <c r="R17" s="80">
        <v>7.8899999999999998E-2</v>
      </c>
      <c r="S17" s="79">
        <f t="shared" si="5"/>
        <v>3.1559999999999997</v>
      </c>
      <c r="T17" s="92"/>
      <c r="U17" s="18">
        <f t="shared" si="0"/>
        <v>0</v>
      </c>
      <c r="V17" s="37">
        <v>3.1</v>
      </c>
      <c r="W17" s="32">
        <f t="shared" si="1"/>
        <v>0</v>
      </c>
      <c r="X17" s="55">
        <v>1.8149999999999999E-2</v>
      </c>
      <c r="Y17" s="32">
        <f t="shared" si="6"/>
        <v>0</v>
      </c>
      <c r="Z17" s="77"/>
      <c r="AC17" s="90"/>
    </row>
    <row r="18" spans="1:29" ht="16.5" customHeight="1" x14ac:dyDescent="0.25">
      <c r="A18" s="280" t="s">
        <v>70</v>
      </c>
      <c r="B18" s="281"/>
      <c r="C18" s="281"/>
      <c r="D18" s="281"/>
      <c r="E18" s="281"/>
      <c r="F18" s="281"/>
      <c r="G18" s="282"/>
      <c r="H18" s="6">
        <f>H12+H17</f>
        <v>0</v>
      </c>
      <c r="I18" s="7">
        <f>I12+I17</f>
        <v>0</v>
      </c>
      <c r="J18" s="34"/>
      <c r="K18" s="39">
        <f>K12+K17</f>
        <v>0</v>
      </c>
      <c r="L18" s="77"/>
      <c r="M18" s="16">
        <v>36</v>
      </c>
      <c r="N18" s="17" t="s">
        <v>41</v>
      </c>
      <c r="O18" s="16" t="s">
        <v>42</v>
      </c>
      <c r="P18" s="16" t="s">
        <v>36</v>
      </c>
      <c r="Q18" s="78">
        <v>40</v>
      </c>
      <c r="R18" s="80">
        <v>7.8899999999999998E-2</v>
      </c>
      <c r="S18" s="79">
        <f t="shared" si="5"/>
        <v>3.1559999999999997</v>
      </c>
      <c r="T18" s="92"/>
      <c r="U18" s="18">
        <f t="shared" si="0"/>
        <v>0</v>
      </c>
      <c r="V18" s="37">
        <v>3.1</v>
      </c>
      <c r="W18" s="32">
        <f t="shared" si="1"/>
        <v>0</v>
      </c>
      <c r="X18" s="55">
        <v>1.8149999999999999E-2</v>
      </c>
      <c r="Y18" s="32">
        <f t="shared" si="6"/>
        <v>0</v>
      </c>
      <c r="Z18" s="77"/>
      <c r="AC18" s="90"/>
    </row>
    <row r="19" spans="1:29" ht="16.5" customHeight="1" x14ac:dyDescent="0.25">
      <c r="A19" s="16">
        <v>9</v>
      </c>
      <c r="B19" s="17" t="s">
        <v>188</v>
      </c>
      <c r="C19" s="16" t="s">
        <v>104</v>
      </c>
      <c r="D19" s="16" t="s">
        <v>7</v>
      </c>
      <c r="E19" s="78">
        <v>12</v>
      </c>
      <c r="F19" s="82">
        <v>0.19</v>
      </c>
      <c r="G19" s="79">
        <f>E19*F19</f>
        <v>2.2800000000000002</v>
      </c>
      <c r="H19" s="83"/>
      <c r="I19" s="18">
        <f t="shared" ref="I19:I29" si="10">G19*H19</f>
        <v>0</v>
      </c>
      <c r="J19" s="37">
        <v>10.93</v>
      </c>
      <c r="K19" s="32">
        <f t="shared" ref="K19:K29" si="11">H19*J19</f>
        <v>0</v>
      </c>
      <c r="L19" s="77"/>
      <c r="M19" s="16">
        <v>37</v>
      </c>
      <c r="N19" s="17" t="s">
        <v>43</v>
      </c>
      <c r="O19" s="16" t="s">
        <v>44</v>
      </c>
      <c r="P19" s="16" t="s">
        <v>45</v>
      </c>
      <c r="Q19" s="78">
        <v>40</v>
      </c>
      <c r="R19" s="80">
        <v>7.8899999999999998E-2</v>
      </c>
      <c r="S19" s="79">
        <f t="shared" si="5"/>
        <v>3.1559999999999997</v>
      </c>
      <c r="T19" s="92"/>
      <c r="U19" s="18">
        <f t="shared" si="0"/>
        <v>0</v>
      </c>
      <c r="V19" s="37">
        <v>2.9</v>
      </c>
      <c r="W19" s="32">
        <f t="shared" si="1"/>
        <v>0</v>
      </c>
      <c r="X19" s="55">
        <v>1.8149999999999999E-2</v>
      </c>
      <c r="Y19" s="32">
        <f t="shared" si="6"/>
        <v>0</v>
      </c>
      <c r="Z19" s="77"/>
      <c r="AC19" s="90"/>
    </row>
    <row r="20" spans="1:29" ht="16.5" customHeight="1" x14ac:dyDescent="0.25">
      <c r="A20" s="16">
        <v>10</v>
      </c>
      <c r="B20" s="17" t="s">
        <v>189</v>
      </c>
      <c r="C20" s="16" t="s">
        <v>105</v>
      </c>
      <c r="D20" s="16" t="s">
        <v>7</v>
      </c>
      <c r="E20" s="78">
        <v>20</v>
      </c>
      <c r="F20" s="82">
        <v>0.19</v>
      </c>
      <c r="G20" s="79">
        <f t="shared" ref="G20:G23" si="12">E20*F20</f>
        <v>3.8</v>
      </c>
      <c r="H20" s="83"/>
      <c r="I20" s="18">
        <f t="shared" si="10"/>
        <v>0</v>
      </c>
      <c r="J20" s="37">
        <v>10.93</v>
      </c>
      <c r="K20" s="32">
        <f t="shared" si="11"/>
        <v>0</v>
      </c>
      <c r="L20" s="77"/>
      <c r="M20" s="16">
        <v>38</v>
      </c>
      <c r="N20" s="17" t="s">
        <v>46</v>
      </c>
      <c r="O20" s="16" t="s">
        <v>47</v>
      </c>
      <c r="P20" s="16" t="s">
        <v>45</v>
      </c>
      <c r="Q20" s="78">
        <v>40</v>
      </c>
      <c r="R20" s="80">
        <v>7.8899999999999998E-2</v>
      </c>
      <c r="S20" s="79">
        <f t="shared" si="5"/>
        <v>3.1559999999999997</v>
      </c>
      <c r="T20" s="92"/>
      <c r="U20" s="18">
        <f t="shared" si="0"/>
        <v>0</v>
      </c>
      <c r="V20" s="37">
        <v>2.9</v>
      </c>
      <c r="W20" s="32">
        <f t="shared" si="1"/>
        <v>0</v>
      </c>
      <c r="X20" s="55">
        <v>1.8149999999999999E-2</v>
      </c>
      <c r="Y20" s="32">
        <f t="shared" si="6"/>
        <v>0</v>
      </c>
      <c r="Z20" s="77"/>
      <c r="AC20" s="90"/>
    </row>
    <row r="21" spans="1:29" ht="16.5" customHeight="1" x14ac:dyDescent="0.25">
      <c r="A21" s="16">
        <v>11</v>
      </c>
      <c r="B21" s="17" t="s">
        <v>106</v>
      </c>
      <c r="C21" s="16" t="s">
        <v>107</v>
      </c>
      <c r="D21" s="16" t="s">
        <v>7</v>
      </c>
      <c r="E21" s="78">
        <v>20</v>
      </c>
      <c r="F21" s="82">
        <v>0.19</v>
      </c>
      <c r="G21" s="79">
        <f t="shared" si="12"/>
        <v>3.8</v>
      </c>
      <c r="H21" s="83"/>
      <c r="I21" s="18">
        <f t="shared" si="10"/>
        <v>0</v>
      </c>
      <c r="J21" s="37">
        <v>10.93</v>
      </c>
      <c r="K21" s="32">
        <f t="shared" si="11"/>
        <v>0</v>
      </c>
      <c r="L21" s="77"/>
      <c r="M21" s="16">
        <v>39</v>
      </c>
      <c r="N21" s="17" t="s">
        <v>48</v>
      </c>
      <c r="O21" s="16" t="s">
        <v>49</v>
      </c>
      <c r="P21" s="16" t="s">
        <v>25</v>
      </c>
      <c r="Q21" s="78">
        <v>18</v>
      </c>
      <c r="R21" s="80">
        <v>0.23669999999999999</v>
      </c>
      <c r="S21" s="79">
        <f t="shared" si="5"/>
        <v>4.2606000000000002</v>
      </c>
      <c r="T21" s="92"/>
      <c r="U21" s="18">
        <f t="shared" si="0"/>
        <v>0</v>
      </c>
      <c r="V21" s="37">
        <v>2.9</v>
      </c>
      <c r="W21" s="32">
        <f t="shared" si="1"/>
        <v>0</v>
      </c>
      <c r="X21" s="55">
        <v>2.7619999999999999E-2</v>
      </c>
      <c r="Y21" s="32">
        <f t="shared" si="6"/>
        <v>0</v>
      </c>
      <c r="Z21" s="77"/>
      <c r="AC21" s="90"/>
    </row>
    <row r="22" spans="1:29" ht="16.5" customHeight="1" x14ac:dyDescent="0.25">
      <c r="A22" s="16">
        <v>12</v>
      </c>
      <c r="B22" s="17" t="s">
        <v>190</v>
      </c>
      <c r="C22" s="16" t="s">
        <v>191</v>
      </c>
      <c r="D22" s="16" t="s">
        <v>7</v>
      </c>
      <c r="E22" s="78">
        <v>20</v>
      </c>
      <c r="F22" s="82">
        <v>0.19</v>
      </c>
      <c r="G22" s="79">
        <f t="shared" si="12"/>
        <v>3.8</v>
      </c>
      <c r="H22" s="83"/>
      <c r="I22" s="18">
        <f t="shared" si="10"/>
        <v>0</v>
      </c>
      <c r="J22" s="37">
        <v>10.93</v>
      </c>
      <c r="K22" s="32">
        <f t="shared" si="11"/>
        <v>0</v>
      </c>
      <c r="L22" s="77"/>
      <c r="M22" s="16">
        <v>40</v>
      </c>
      <c r="N22" s="17" t="s">
        <v>50</v>
      </c>
      <c r="O22" s="16" t="s">
        <v>51</v>
      </c>
      <c r="P22" s="16" t="s">
        <v>25</v>
      </c>
      <c r="Q22" s="78">
        <v>18</v>
      </c>
      <c r="R22" s="80">
        <v>0.23669999999999999</v>
      </c>
      <c r="S22" s="79">
        <f t="shared" si="5"/>
        <v>4.2606000000000002</v>
      </c>
      <c r="T22" s="92"/>
      <c r="U22" s="18">
        <f t="shared" si="0"/>
        <v>0</v>
      </c>
      <c r="V22" s="37">
        <v>2.9</v>
      </c>
      <c r="W22" s="32">
        <f t="shared" si="1"/>
        <v>0</v>
      </c>
      <c r="X22" s="55">
        <v>2.7619999999999999E-2</v>
      </c>
      <c r="Y22" s="32">
        <f t="shared" si="6"/>
        <v>0</v>
      </c>
      <c r="Z22" s="77"/>
      <c r="AC22" s="90"/>
    </row>
    <row r="23" spans="1:29" ht="16.5" customHeight="1" x14ac:dyDescent="0.25">
      <c r="A23" s="16">
        <v>13</v>
      </c>
      <c r="B23" s="17" t="s">
        <v>192</v>
      </c>
      <c r="C23" s="16" t="s">
        <v>193</v>
      </c>
      <c r="D23" s="16" t="s">
        <v>7</v>
      </c>
      <c r="E23" s="78">
        <v>20</v>
      </c>
      <c r="F23" s="82">
        <v>0.19</v>
      </c>
      <c r="G23" s="79">
        <f t="shared" si="12"/>
        <v>3.8</v>
      </c>
      <c r="H23" s="83"/>
      <c r="I23" s="18">
        <f t="shared" si="10"/>
        <v>0</v>
      </c>
      <c r="J23" s="37">
        <v>10.93</v>
      </c>
      <c r="K23" s="32">
        <f t="shared" si="11"/>
        <v>0</v>
      </c>
      <c r="L23" s="77"/>
      <c r="M23" s="16">
        <v>41</v>
      </c>
      <c r="N23" s="17" t="s">
        <v>153</v>
      </c>
      <c r="O23" s="16" t="s">
        <v>52</v>
      </c>
      <c r="P23" s="16" t="s">
        <v>25</v>
      </c>
      <c r="Q23" s="78">
        <v>18</v>
      </c>
      <c r="R23" s="80">
        <v>0.23669999999999999</v>
      </c>
      <c r="S23" s="79">
        <f t="shared" si="5"/>
        <v>4.2606000000000002</v>
      </c>
      <c r="T23" s="92"/>
      <c r="U23" s="18">
        <f t="shared" si="0"/>
        <v>0</v>
      </c>
      <c r="V23" s="37">
        <v>2.9</v>
      </c>
      <c r="W23" s="32">
        <f t="shared" si="1"/>
        <v>0</v>
      </c>
      <c r="X23" s="55">
        <v>2.7619999999999999E-2</v>
      </c>
      <c r="Y23" s="32">
        <f t="shared" si="6"/>
        <v>0</v>
      </c>
      <c r="Z23" s="77"/>
      <c r="AC23" s="90"/>
    </row>
    <row r="24" spans="1:29" ht="16.5" customHeight="1" x14ac:dyDescent="0.25">
      <c r="A24" s="270" t="s">
        <v>69</v>
      </c>
      <c r="B24" s="271"/>
      <c r="C24" s="271"/>
      <c r="D24" s="271"/>
      <c r="E24" s="271"/>
      <c r="F24" s="271"/>
      <c r="G24" s="272"/>
      <c r="H24" s="20">
        <f>SUM(H19:H23)</f>
        <v>0</v>
      </c>
      <c r="I24" s="18">
        <f>SUM(I19:I23)</f>
        <v>0</v>
      </c>
      <c r="J24" s="33"/>
      <c r="K24" s="38">
        <f>SUM(K19:K23)</f>
        <v>0</v>
      </c>
      <c r="L24" s="77"/>
      <c r="M24" s="16">
        <v>42</v>
      </c>
      <c r="N24" s="17" t="s">
        <v>134</v>
      </c>
      <c r="O24" s="16" t="s">
        <v>123</v>
      </c>
      <c r="P24" s="16" t="s">
        <v>208</v>
      </c>
      <c r="Q24" s="78">
        <v>12</v>
      </c>
      <c r="R24" s="80">
        <v>0.26329999999999998</v>
      </c>
      <c r="S24" s="79">
        <f t="shared" si="5"/>
        <v>3.1595999999999997</v>
      </c>
      <c r="T24" s="92"/>
      <c r="U24" s="18">
        <f t="shared" si="0"/>
        <v>0</v>
      </c>
      <c r="V24" s="37">
        <v>2.1</v>
      </c>
      <c r="W24" s="32">
        <f t="shared" si="1"/>
        <v>0</v>
      </c>
      <c r="X24" s="55">
        <v>2.3140000000000001E-2</v>
      </c>
      <c r="Y24" s="32">
        <f t="shared" si="6"/>
        <v>0</v>
      </c>
      <c r="Z24" s="77"/>
      <c r="AC24" s="90"/>
    </row>
    <row r="25" spans="1:29" ht="16.5" customHeight="1" x14ac:dyDescent="0.25">
      <c r="A25" s="16">
        <v>14</v>
      </c>
      <c r="B25" s="17" t="s">
        <v>188</v>
      </c>
      <c r="C25" s="16" t="s">
        <v>108</v>
      </c>
      <c r="D25" s="16" t="s">
        <v>21</v>
      </c>
      <c r="E25" s="78">
        <v>12</v>
      </c>
      <c r="F25" s="82">
        <v>0.38</v>
      </c>
      <c r="G25" s="79">
        <f>E25*F25</f>
        <v>4.5600000000000005</v>
      </c>
      <c r="H25" s="83"/>
      <c r="I25" s="18">
        <f t="shared" si="10"/>
        <v>0</v>
      </c>
      <c r="J25" s="37">
        <v>12.95</v>
      </c>
      <c r="K25" s="32">
        <f t="shared" si="11"/>
        <v>0</v>
      </c>
      <c r="L25" s="77"/>
      <c r="M25" s="16">
        <v>43</v>
      </c>
      <c r="N25" s="17" t="s">
        <v>135</v>
      </c>
      <c r="O25" s="16" t="s">
        <v>125</v>
      </c>
      <c r="P25" s="16" t="s">
        <v>208</v>
      </c>
      <c r="Q25" s="78">
        <v>12</v>
      </c>
      <c r="R25" s="80">
        <v>0.26329999999999998</v>
      </c>
      <c r="S25" s="79">
        <f t="shared" si="5"/>
        <v>3.1595999999999997</v>
      </c>
      <c r="T25" s="92"/>
      <c r="U25" s="18">
        <f t="shared" si="0"/>
        <v>0</v>
      </c>
      <c r="V25" s="37">
        <v>2.1</v>
      </c>
      <c r="W25" s="32">
        <f t="shared" si="1"/>
        <v>0</v>
      </c>
      <c r="X25" s="55">
        <v>2.3140000000000001E-2</v>
      </c>
      <c r="Y25" s="32">
        <f t="shared" si="6"/>
        <v>0</v>
      </c>
      <c r="Z25" s="77"/>
      <c r="AC25" s="90"/>
    </row>
    <row r="26" spans="1:29" ht="16.5" customHeight="1" x14ac:dyDescent="0.25">
      <c r="A26" s="16">
        <v>15</v>
      </c>
      <c r="B26" s="17" t="s">
        <v>189</v>
      </c>
      <c r="C26" s="16" t="s">
        <v>109</v>
      </c>
      <c r="D26" s="16" t="s">
        <v>21</v>
      </c>
      <c r="E26" s="78">
        <v>12</v>
      </c>
      <c r="F26" s="82">
        <v>0.38</v>
      </c>
      <c r="G26" s="79">
        <f t="shared" ref="G26:G29" si="13">E26*F26</f>
        <v>4.5600000000000005</v>
      </c>
      <c r="H26" s="83"/>
      <c r="I26" s="18">
        <f t="shared" si="10"/>
        <v>0</v>
      </c>
      <c r="J26" s="37">
        <v>12.95</v>
      </c>
      <c r="K26" s="32">
        <f t="shared" si="11"/>
        <v>0</v>
      </c>
      <c r="L26" s="77"/>
      <c r="M26" s="16">
        <v>44</v>
      </c>
      <c r="N26" s="17" t="s">
        <v>133</v>
      </c>
      <c r="O26" s="16" t="s">
        <v>129</v>
      </c>
      <c r="P26" s="16" t="s">
        <v>208</v>
      </c>
      <c r="Q26" s="78">
        <v>12</v>
      </c>
      <c r="R26" s="80">
        <v>0.26329999999999998</v>
      </c>
      <c r="S26" s="79">
        <f t="shared" si="5"/>
        <v>3.1595999999999997</v>
      </c>
      <c r="T26" s="92"/>
      <c r="U26" s="18">
        <f t="shared" si="0"/>
        <v>0</v>
      </c>
      <c r="V26" s="37">
        <v>2.1</v>
      </c>
      <c r="W26" s="32">
        <f t="shared" si="1"/>
        <v>0</v>
      </c>
      <c r="X26" s="55">
        <v>2.3140000000000001E-2</v>
      </c>
      <c r="Y26" s="32">
        <f t="shared" si="6"/>
        <v>0</v>
      </c>
      <c r="Z26" s="77"/>
      <c r="AC26" s="90"/>
    </row>
    <row r="27" spans="1:29" ht="16.5" customHeight="1" x14ac:dyDescent="0.25">
      <c r="A27" s="16">
        <v>16</v>
      </c>
      <c r="B27" s="17" t="s">
        <v>106</v>
      </c>
      <c r="C27" s="16" t="s">
        <v>110</v>
      </c>
      <c r="D27" s="16" t="s">
        <v>21</v>
      </c>
      <c r="E27" s="78">
        <v>12</v>
      </c>
      <c r="F27" s="82">
        <v>0.38</v>
      </c>
      <c r="G27" s="79">
        <f t="shared" si="13"/>
        <v>4.5600000000000005</v>
      </c>
      <c r="H27" s="83"/>
      <c r="I27" s="18">
        <f t="shared" si="10"/>
        <v>0</v>
      </c>
      <c r="J27" s="37">
        <v>12.95</v>
      </c>
      <c r="K27" s="32">
        <f t="shared" si="11"/>
        <v>0</v>
      </c>
      <c r="L27" s="77"/>
      <c r="M27" s="16">
        <v>45</v>
      </c>
      <c r="N27" s="17" t="s">
        <v>136</v>
      </c>
      <c r="O27" s="16" t="s">
        <v>130</v>
      </c>
      <c r="P27" s="16" t="s">
        <v>208</v>
      </c>
      <c r="Q27" s="78">
        <v>12</v>
      </c>
      <c r="R27" s="80">
        <v>0.26329999999999998</v>
      </c>
      <c r="S27" s="79">
        <f t="shared" si="5"/>
        <v>3.1595999999999997</v>
      </c>
      <c r="T27" s="92"/>
      <c r="U27" s="18">
        <f t="shared" si="0"/>
        <v>0</v>
      </c>
      <c r="V27" s="37">
        <v>2.1</v>
      </c>
      <c r="W27" s="32">
        <f t="shared" si="1"/>
        <v>0</v>
      </c>
      <c r="X27" s="55">
        <v>2.3140000000000001E-2</v>
      </c>
      <c r="Y27" s="32">
        <f t="shared" si="6"/>
        <v>0</v>
      </c>
      <c r="Z27" s="77"/>
      <c r="AC27" s="90"/>
    </row>
    <row r="28" spans="1:29" ht="16.5" customHeight="1" x14ac:dyDescent="0.25">
      <c r="A28" s="16">
        <v>17</v>
      </c>
      <c r="B28" s="17" t="s">
        <v>190</v>
      </c>
      <c r="C28" s="16" t="s">
        <v>194</v>
      </c>
      <c r="D28" s="16" t="s">
        <v>21</v>
      </c>
      <c r="E28" s="78">
        <v>12</v>
      </c>
      <c r="F28" s="82">
        <v>0.38</v>
      </c>
      <c r="G28" s="79">
        <f t="shared" si="13"/>
        <v>4.5600000000000005</v>
      </c>
      <c r="H28" s="83"/>
      <c r="I28" s="18">
        <f t="shared" si="10"/>
        <v>0</v>
      </c>
      <c r="J28" s="37">
        <v>12.95</v>
      </c>
      <c r="K28" s="32">
        <f t="shared" si="11"/>
        <v>0</v>
      </c>
      <c r="L28" s="77"/>
      <c r="M28" s="16">
        <v>46</v>
      </c>
      <c r="N28" s="17" t="s">
        <v>140</v>
      </c>
      <c r="O28" s="16" t="s">
        <v>139</v>
      </c>
      <c r="P28" s="16" t="s">
        <v>208</v>
      </c>
      <c r="Q28" s="78">
        <v>12</v>
      </c>
      <c r="R28" s="80">
        <v>0.26329999999999998</v>
      </c>
      <c r="S28" s="79">
        <f>Q28*R28</f>
        <v>3.1595999999999997</v>
      </c>
      <c r="T28" s="92"/>
      <c r="U28" s="18">
        <f t="shared" si="0"/>
        <v>0</v>
      </c>
      <c r="V28" s="37">
        <v>2.1</v>
      </c>
      <c r="W28" s="32">
        <f>T28*V28</f>
        <v>0</v>
      </c>
      <c r="X28" s="55">
        <v>2.3140000000000001E-2</v>
      </c>
      <c r="Y28" s="32">
        <f>X28*T28</f>
        <v>0</v>
      </c>
      <c r="Z28" s="77"/>
      <c r="AC28" s="90"/>
    </row>
    <row r="29" spans="1:29" ht="16.5" customHeight="1" x14ac:dyDescent="0.25">
      <c r="A29" s="16">
        <v>18</v>
      </c>
      <c r="B29" s="17" t="s">
        <v>192</v>
      </c>
      <c r="C29" s="16" t="s">
        <v>195</v>
      </c>
      <c r="D29" s="16" t="s">
        <v>21</v>
      </c>
      <c r="E29" s="78">
        <v>12</v>
      </c>
      <c r="F29" s="82">
        <v>0.38</v>
      </c>
      <c r="G29" s="79">
        <f t="shared" si="13"/>
        <v>4.5600000000000005</v>
      </c>
      <c r="H29" s="83"/>
      <c r="I29" s="18">
        <f t="shared" si="10"/>
        <v>0</v>
      </c>
      <c r="J29" s="37">
        <v>12.95</v>
      </c>
      <c r="K29" s="32">
        <f t="shared" si="11"/>
        <v>0</v>
      </c>
      <c r="L29" s="77"/>
      <c r="M29" s="16">
        <v>47</v>
      </c>
      <c r="N29" s="17" t="s">
        <v>126</v>
      </c>
      <c r="O29" s="16" t="s">
        <v>127</v>
      </c>
      <c r="P29" s="16" t="s">
        <v>124</v>
      </c>
      <c r="Q29" s="78">
        <v>30</v>
      </c>
      <c r="R29" s="80">
        <v>0.19670000000000001</v>
      </c>
      <c r="S29" s="79">
        <f>Q29*R29</f>
        <v>5.9010000000000007</v>
      </c>
      <c r="T29" s="92">
        <v>200</v>
      </c>
      <c r="U29" s="18">
        <f t="shared" si="0"/>
        <v>1180.2</v>
      </c>
      <c r="V29" s="37">
        <v>4</v>
      </c>
      <c r="W29" s="32">
        <f>T29*V29</f>
        <v>800</v>
      </c>
      <c r="X29" s="55">
        <v>2.1870000000000001E-2</v>
      </c>
      <c r="Y29" s="32">
        <f>X29*T29</f>
        <v>4.3740000000000006</v>
      </c>
      <c r="Z29" s="77"/>
      <c r="AC29" s="90"/>
    </row>
    <row r="30" spans="1:29" ht="16.5" customHeight="1" x14ac:dyDescent="0.25">
      <c r="A30" s="270" t="s">
        <v>111</v>
      </c>
      <c r="B30" s="271"/>
      <c r="C30" s="271"/>
      <c r="D30" s="271"/>
      <c r="E30" s="271"/>
      <c r="F30" s="271"/>
      <c r="G30" s="272"/>
      <c r="H30" s="20">
        <f>SUM(H25:H29)</f>
        <v>0</v>
      </c>
      <c r="I30" s="19">
        <f>SUM(I25:I29)</f>
        <v>0</v>
      </c>
      <c r="J30" s="33"/>
      <c r="K30" s="38">
        <f>SUM(K25:K29)</f>
        <v>0</v>
      </c>
      <c r="L30" s="77"/>
      <c r="M30" s="16">
        <v>48</v>
      </c>
      <c r="N30" s="17" t="s">
        <v>26</v>
      </c>
      <c r="O30" s="16" t="s">
        <v>128</v>
      </c>
      <c r="P30" s="16" t="s">
        <v>124</v>
      </c>
      <c r="Q30" s="78">
        <v>30</v>
      </c>
      <c r="R30" s="80">
        <v>0.19670000000000001</v>
      </c>
      <c r="S30" s="79">
        <f>Q30*R30</f>
        <v>5.9010000000000007</v>
      </c>
      <c r="T30" s="92"/>
      <c r="U30" s="18">
        <f t="shared" si="0"/>
        <v>0</v>
      </c>
      <c r="V30" s="37">
        <v>4</v>
      </c>
      <c r="W30" s="32">
        <f>T30*V30</f>
        <v>0</v>
      </c>
      <c r="X30" s="55">
        <v>2.1870000000000001E-2</v>
      </c>
      <c r="Y30" s="32">
        <f>X30*T30</f>
        <v>0</v>
      </c>
      <c r="Z30" s="77"/>
      <c r="AC30" s="90"/>
    </row>
    <row r="31" spans="1:29" ht="16.5" customHeight="1" x14ac:dyDescent="0.25">
      <c r="A31" s="283" t="s">
        <v>112</v>
      </c>
      <c r="B31" s="284"/>
      <c r="C31" s="284"/>
      <c r="D31" s="284"/>
      <c r="E31" s="284"/>
      <c r="F31" s="284"/>
      <c r="G31" s="285"/>
      <c r="H31" s="45">
        <f>H24+H30</f>
        <v>0</v>
      </c>
      <c r="I31" s="46">
        <f>I24+I30</f>
        <v>0</v>
      </c>
      <c r="J31" s="47"/>
      <c r="K31" s="48">
        <f>K24+K30</f>
        <v>0</v>
      </c>
      <c r="L31" s="77"/>
      <c r="M31" s="16">
        <v>49</v>
      </c>
      <c r="N31" s="17" t="s">
        <v>137</v>
      </c>
      <c r="O31" s="16" t="s">
        <v>131</v>
      </c>
      <c r="P31" s="16" t="s">
        <v>124</v>
      </c>
      <c r="Q31" s="78">
        <v>30</v>
      </c>
      <c r="R31" s="80">
        <v>0.19670000000000001</v>
      </c>
      <c r="S31" s="79">
        <f>Q31*R31</f>
        <v>5.9010000000000007</v>
      </c>
      <c r="T31" s="92">
        <v>300</v>
      </c>
      <c r="U31" s="18">
        <f t="shared" si="0"/>
        <v>1770.3000000000002</v>
      </c>
      <c r="V31" s="37">
        <v>4</v>
      </c>
      <c r="W31" s="32">
        <f t="shared" ref="W31:W35" si="14">T31*V31</f>
        <v>1200</v>
      </c>
      <c r="X31" s="55">
        <v>2.1870000000000001E-2</v>
      </c>
      <c r="Y31" s="32">
        <f t="shared" ref="Y31:Y35" si="15">X31*T31</f>
        <v>6.5609999999999999</v>
      </c>
      <c r="Z31" s="77"/>
      <c r="AC31" s="90"/>
    </row>
    <row r="32" spans="1:29" s="8" customFormat="1" ht="16.5" customHeight="1" x14ac:dyDescent="0.25">
      <c r="A32" s="16">
        <v>19</v>
      </c>
      <c r="B32" s="17" t="s">
        <v>154</v>
      </c>
      <c r="C32" s="16" t="s">
        <v>155</v>
      </c>
      <c r="D32" s="16" t="s">
        <v>7</v>
      </c>
      <c r="E32" s="78">
        <v>20</v>
      </c>
      <c r="F32" s="79">
        <v>0.2</v>
      </c>
      <c r="G32" s="79">
        <f>E32*F32</f>
        <v>4</v>
      </c>
      <c r="H32" s="83"/>
      <c r="I32" s="18">
        <f t="shared" ref="I32:I34" si="16">G32*H32</f>
        <v>0</v>
      </c>
      <c r="J32" s="37">
        <v>10.93</v>
      </c>
      <c r="K32" s="32">
        <f t="shared" ref="K32:K34" si="17">H32*J32</f>
        <v>0</v>
      </c>
      <c r="L32" s="77"/>
      <c r="M32" s="16">
        <v>50</v>
      </c>
      <c r="N32" s="17" t="s">
        <v>138</v>
      </c>
      <c r="O32" s="16" t="s">
        <v>132</v>
      </c>
      <c r="P32" s="16" t="s">
        <v>124</v>
      </c>
      <c r="Q32" s="78">
        <v>30</v>
      </c>
      <c r="R32" s="80">
        <v>0.19670000000000001</v>
      </c>
      <c r="S32" s="79">
        <f>Q32*R32</f>
        <v>5.9010000000000007</v>
      </c>
      <c r="T32" s="92">
        <v>100</v>
      </c>
      <c r="U32" s="18">
        <f t="shared" si="0"/>
        <v>590.1</v>
      </c>
      <c r="V32" s="37">
        <v>4</v>
      </c>
      <c r="W32" s="32">
        <f t="shared" si="14"/>
        <v>400</v>
      </c>
      <c r="X32" s="55">
        <v>2.1870000000000001E-2</v>
      </c>
      <c r="Y32" s="32">
        <f t="shared" si="15"/>
        <v>2.1870000000000003</v>
      </c>
      <c r="Z32" s="77"/>
      <c r="AC32" s="90"/>
    </row>
    <row r="33" spans="1:48" s="8" customFormat="1" ht="16.5" customHeight="1" x14ac:dyDescent="0.25">
      <c r="A33" s="16">
        <v>20</v>
      </c>
      <c r="B33" s="17" t="s">
        <v>156</v>
      </c>
      <c r="C33" s="16" t="s">
        <v>157</v>
      </c>
      <c r="D33" s="16" t="s">
        <v>7</v>
      </c>
      <c r="E33" s="78">
        <v>20</v>
      </c>
      <c r="F33" s="79">
        <v>0.2</v>
      </c>
      <c r="G33" s="79">
        <f t="shared" ref="G33:G34" si="18">E33*F33</f>
        <v>4</v>
      </c>
      <c r="H33" s="83"/>
      <c r="I33" s="18">
        <f t="shared" si="16"/>
        <v>0</v>
      </c>
      <c r="J33" s="37">
        <v>10.93</v>
      </c>
      <c r="K33" s="32">
        <f t="shared" si="17"/>
        <v>0</v>
      </c>
      <c r="L33" s="77"/>
      <c r="M33" s="16">
        <v>51</v>
      </c>
      <c r="N33" s="17" t="s">
        <v>198</v>
      </c>
      <c r="O33" s="16" t="s">
        <v>199</v>
      </c>
      <c r="P33" s="16" t="s">
        <v>148</v>
      </c>
      <c r="Q33" s="86">
        <v>24</v>
      </c>
      <c r="R33" s="80">
        <v>0.23</v>
      </c>
      <c r="S33" s="79">
        <f t="shared" ref="S33:S40" si="19">Q33*R33</f>
        <v>5.5200000000000005</v>
      </c>
      <c r="T33" s="92">
        <v>400</v>
      </c>
      <c r="U33" s="18">
        <f t="shared" si="0"/>
        <v>2208</v>
      </c>
      <c r="V33" s="37">
        <v>3.8</v>
      </c>
      <c r="W33" s="32">
        <f t="shared" si="14"/>
        <v>1520</v>
      </c>
      <c r="X33" s="55">
        <v>3.0599999999999999E-2</v>
      </c>
      <c r="Y33" s="32">
        <f t="shared" si="15"/>
        <v>12.24</v>
      </c>
      <c r="Z33" s="87"/>
      <c r="AC33" s="90"/>
    </row>
    <row r="34" spans="1:48" s="8" customFormat="1" ht="16.5" customHeight="1" x14ac:dyDescent="0.25">
      <c r="A34" s="16">
        <v>21</v>
      </c>
      <c r="B34" s="17" t="s">
        <v>158</v>
      </c>
      <c r="C34" s="16" t="s">
        <v>159</v>
      </c>
      <c r="D34" s="16" t="s">
        <v>7</v>
      </c>
      <c r="E34" s="78">
        <v>20</v>
      </c>
      <c r="F34" s="79">
        <v>0.2</v>
      </c>
      <c r="G34" s="79">
        <f t="shared" si="18"/>
        <v>4</v>
      </c>
      <c r="H34" s="83"/>
      <c r="I34" s="18">
        <f t="shared" si="16"/>
        <v>0</v>
      </c>
      <c r="J34" s="37">
        <v>10.93</v>
      </c>
      <c r="K34" s="32">
        <f t="shared" si="17"/>
        <v>0</v>
      </c>
      <c r="L34" s="77"/>
      <c r="M34" s="16">
        <v>52</v>
      </c>
      <c r="N34" s="17" t="s">
        <v>200</v>
      </c>
      <c r="O34" s="16" t="s">
        <v>201</v>
      </c>
      <c r="P34" s="16" t="s">
        <v>148</v>
      </c>
      <c r="Q34" s="86">
        <v>24</v>
      </c>
      <c r="R34" s="80">
        <v>0.23</v>
      </c>
      <c r="S34" s="79">
        <f t="shared" si="19"/>
        <v>5.5200000000000005</v>
      </c>
      <c r="T34" s="92">
        <v>300</v>
      </c>
      <c r="U34" s="18">
        <f t="shared" si="0"/>
        <v>1656.0000000000002</v>
      </c>
      <c r="V34" s="37">
        <v>3.8</v>
      </c>
      <c r="W34" s="32">
        <f t="shared" si="14"/>
        <v>1140</v>
      </c>
      <c r="X34" s="55">
        <v>3.0599999999999999E-2</v>
      </c>
      <c r="Y34" s="32">
        <f t="shared" si="15"/>
        <v>9.18</v>
      </c>
      <c r="Z34" s="87"/>
      <c r="AC34" s="90"/>
    </row>
    <row r="35" spans="1:48" ht="16.5" customHeight="1" x14ac:dyDescent="0.25">
      <c r="A35" s="270" t="s">
        <v>69</v>
      </c>
      <c r="B35" s="271"/>
      <c r="C35" s="271"/>
      <c r="D35" s="271"/>
      <c r="E35" s="271"/>
      <c r="F35" s="271"/>
      <c r="G35" s="272"/>
      <c r="H35" s="20">
        <f>SUM(H32:H34)</f>
        <v>0</v>
      </c>
      <c r="I35" s="18">
        <f>SUM(I32:I34)</f>
        <v>0</v>
      </c>
      <c r="J35" s="33"/>
      <c r="K35" s="38">
        <f>SUM(K32:K34)</f>
        <v>0</v>
      </c>
      <c r="L35" s="77"/>
      <c r="M35" s="16">
        <v>53</v>
      </c>
      <c r="N35" s="17" t="s">
        <v>202</v>
      </c>
      <c r="O35" s="16" t="s">
        <v>203</v>
      </c>
      <c r="P35" s="16" t="s">
        <v>148</v>
      </c>
      <c r="Q35" s="86">
        <v>24</v>
      </c>
      <c r="R35" s="80">
        <v>0.23</v>
      </c>
      <c r="S35" s="79">
        <f t="shared" si="19"/>
        <v>5.5200000000000005</v>
      </c>
      <c r="T35" s="92">
        <v>300</v>
      </c>
      <c r="U35" s="18">
        <f t="shared" si="0"/>
        <v>1656.0000000000002</v>
      </c>
      <c r="V35" s="37">
        <v>3.8</v>
      </c>
      <c r="W35" s="32">
        <f t="shared" si="14"/>
        <v>1140</v>
      </c>
      <c r="X35" s="55">
        <v>3.0599999999999999E-2</v>
      </c>
      <c r="Y35" s="32">
        <f t="shared" si="15"/>
        <v>9.18</v>
      </c>
      <c r="Z35" s="87"/>
      <c r="AC35" s="90"/>
      <c r="AU35" s="8"/>
      <c r="AV35" s="8"/>
    </row>
    <row r="36" spans="1:48" ht="16.5" customHeight="1" x14ac:dyDescent="0.25">
      <c r="A36" s="16">
        <v>22</v>
      </c>
      <c r="B36" s="17" t="s">
        <v>154</v>
      </c>
      <c r="C36" s="16" t="s">
        <v>160</v>
      </c>
      <c r="D36" s="16" t="s">
        <v>21</v>
      </c>
      <c r="E36" s="78">
        <v>12</v>
      </c>
      <c r="F36" s="79">
        <v>0.4</v>
      </c>
      <c r="G36" s="79">
        <f>E36*F36</f>
        <v>4.8000000000000007</v>
      </c>
      <c r="H36" s="83"/>
      <c r="I36" s="18">
        <f t="shared" ref="I36:I38" si="20">G36*H36</f>
        <v>0</v>
      </c>
      <c r="J36" s="37">
        <v>12.95</v>
      </c>
      <c r="K36" s="32">
        <f t="shared" ref="K36:K38" si="21">H36*J36</f>
        <v>0</v>
      </c>
      <c r="L36" s="77"/>
      <c r="M36" s="16">
        <v>54</v>
      </c>
      <c r="N36" s="17" t="s">
        <v>53</v>
      </c>
      <c r="O36" s="16" t="s">
        <v>54</v>
      </c>
      <c r="P36" s="16" t="s">
        <v>55</v>
      </c>
      <c r="Q36" s="78">
        <v>20</v>
      </c>
      <c r="R36" s="81">
        <v>0.2631</v>
      </c>
      <c r="S36" s="79">
        <f t="shared" si="19"/>
        <v>5.2620000000000005</v>
      </c>
      <c r="T36" s="92"/>
      <c r="U36" s="18">
        <f t="shared" si="0"/>
        <v>0</v>
      </c>
      <c r="V36" s="37">
        <v>6</v>
      </c>
      <c r="W36" s="32">
        <f>T36*V36</f>
        <v>0</v>
      </c>
      <c r="X36" s="55">
        <v>3.0110000000000001E-2</v>
      </c>
      <c r="Y36" s="32">
        <f>X36*T36</f>
        <v>0</v>
      </c>
      <c r="Z36" s="77"/>
      <c r="AC36" s="90"/>
    </row>
    <row r="37" spans="1:48" ht="16.5" customHeight="1" x14ac:dyDescent="0.25">
      <c r="A37" s="16">
        <v>23</v>
      </c>
      <c r="B37" s="17" t="s">
        <v>156</v>
      </c>
      <c r="C37" s="16" t="s">
        <v>161</v>
      </c>
      <c r="D37" s="16" t="s">
        <v>21</v>
      </c>
      <c r="E37" s="78">
        <v>12</v>
      </c>
      <c r="F37" s="79">
        <v>0.4</v>
      </c>
      <c r="G37" s="79">
        <f t="shared" ref="G37:G38" si="22">E37*F37</f>
        <v>4.8000000000000007</v>
      </c>
      <c r="H37" s="83"/>
      <c r="I37" s="18">
        <f t="shared" si="20"/>
        <v>0</v>
      </c>
      <c r="J37" s="37">
        <v>12.95</v>
      </c>
      <c r="K37" s="32">
        <f t="shared" si="21"/>
        <v>0</v>
      </c>
      <c r="L37" s="77"/>
      <c r="M37" s="16">
        <v>55</v>
      </c>
      <c r="N37" s="17" t="s">
        <v>56</v>
      </c>
      <c r="O37" s="16" t="s">
        <v>86</v>
      </c>
      <c r="P37" s="16" t="s">
        <v>57</v>
      </c>
      <c r="Q37" s="78">
        <v>300</v>
      </c>
      <c r="R37" s="80">
        <v>0.01</v>
      </c>
      <c r="S37" s="79">
        <f t="shared" si="19"/>
        <v>3</v>
      </c>
      <c r="T37" s="92"/>
      <c r="U37" s="18">
        <f t="shared" si="0"/>
        <v>0</v>
      </c>
      <c r="V37" s="37">
        <v>4.2</v>
      </c>
      <c r="W37" s="32">
        <f>T37*V37</f>
        <v>0</v>
      </c>
      <c r="X37" s="55">
        <v>1.8149999999999999E-2</v>
      </c>
      <c r="Y37" s="32">
        <f>X37*T37</f>
        <v>0</v>
      </c>
      <c r="Z37" s="77"/>
      <c r="AC37" s="90"/>
    </row>
    <row r="38" spans="1:48" ht="16.5" customHeight="1" x14ac:dyDescent="0.25">
      <c r="A38" s="16">
        <v>24</v>
      </c>
      <c r="B38" s="17" t="s">
        <v>158</v>
      </c>
      <c r="C38" s="16" t="s">
        <v>162</v>
      </c>
      <c r="D38" s="16" t="s">
        <v>21</v>
      </c>
      <c r="E38" s="78">
        <v>12</v>
      </c>
      <c r="F38" s="79">
        <v>0.4</v>
      </c>
      <c r="G38" s="79">
        <f t="shared" si="22"/>
        <v>4.8000000000000007</v>
      </c>
      <c r="H38" s="83"/>
      <c r="I38" s="18">
        <f t="shared" si="20"/>
        <v>0</v>
      </c>
      <c r="J38" s="37">
        <v>12.95</v>
      </c>
      <c r="K38" s="32">
        <f t="shared" si="21"/>
        <v>0</v>
      </c>
      <c r="L38" s="77"/>
      <c r="M38" s="16">
        <v>56</v>
      </c>
      <c r="N38" s="17" t="s">
        <v>58</v>
      </c>
      <c r="O38" s="16" t="s">
        <v>90</v>
      </c>
      <c r="P38" s="16" t="s">
        <v>57</v>
      </c>
      <c r="Q38" s="78">
        <v>300</v>
      </c>
      <c r="R38" s="80">
        <v>0.01</v>
      </c>
      <c r="S38" s="79">
        <f t="shared" si="19"/>
        <v>3</v>
      </c>
      <c r="T38" s="92"/>
      <c r="U38" s="18">
        <f t="shared" si="0"/>
        <v>0</v>
      </c>
      <c r="V38" s="37">
        <v>4.2</v>
      </c>
      <c r="W38" s="32">
        <f>T38*V38</f>
        <v>0</v>
      </c>
      <c r="X38" s="55">
        <v>1.8149999999999999E-2</v>
      </c>
      <c r="Y38" s="32">
        <f>X38*T38</f>
        <v>0</v>
      </c>
      <c r="Z38" s="77"/>
      <c r="AC38" s="90"/>
    </row>
    <row r="39" spans="1:48" ht="16.5" customHeight="1" x14ac:dyDescent="0.25">
      <c r="A39" s="270" t="s">
        <v>111</v>
      </c>
      <c r="B39" s="271"/>
      <c r="C39" s="271"/>
      <c r="D39" s="271"/>
      <c r="E39" s="271"/>
      <c r="F39" s="271"/>
      <c r="G39" s="272"/>
      <c r="H39" s="20">
        <f>SUM(H36:H38)</f>
        <v>0</v>
      </c>
      <c r="I39" s="19">
        <f>SUM(I36:I38)</f>
        <v>0</v>
      </c>
      <c r="J39" s="33"/>
      <c r="K39" s="38">
        <f>SUM(K36:K38)</f>
        <v>0</v>
      </c>
      <c r="L39" s="77"/>
      <c r="M39" s="16">
        <v>57</v>
      </c>
      <c r="N39" s="17" t="s">
        <v>59</v>
      </c>
      <c r="O39" s="16" t="s">
        <v>88</v>
      </c>
      <c r="P39" s="16" t="s">
        <v>60</v>
      </c>
      <c r="Q39" s="78">
        <v>300</v>
      </c>
      <c r="R39" s="80">
        <v>0.01</v>
      </c>
      <c r="S39" s="79">
        <f t="shared" si="19"/>
        <v>3</v>
      </c>
      <c r="T39" s="92"/>
      <c r="U39" s="18">
        <f t="shared" si="0"/>
        <v>0</v>
      </c>
      <c r="V39" s="37">
        <v>3.6</v>
      </c>
      <c r="W39" s="32">
        <f t="shared" ref="W39" si="23">T39*V39</f>
        <v>0</v>
      </c>
      <c r="X39" s="55">
        <v>1.8149999999999999E-2</v>
      </c>
      <c r="Y39" s="32">
        <f t="shared" ref="Y39" si="24">X39*T39</f>
        <v>0</v>
      </c>
      <c r="Z39" s="77"/>
      <c r="AC39" s="90"/>
    </row>
    <row r="40" spans="1:48" ht="16.5" customHeight="1" x14ac:dyDescent="0.25">
      <c r="A40" s="286" t="s">
        <v>163</v>
      </c>
      <c r="B40" s="287"/>
      <c r="C40" s="287"/>
      <c r="D40" s="287"/>
      <c r="E40" s="287"/>
      <c r="F40" s="287"/>
      <c r="G40" s="288"/>
      <c r="H40" s="57">
        <f>H35+H39</f>
        <v>0</v>
      </c>
      <c r="I40" s="58">
        <f>I35+I39</f>
        <v>0</v>
      </c>
      <c r="J40" s="59"/>
      <c r="K40" s="60">
        <f>K35+K39</f>
        <v>0</v>
      </c>
      <c r="L40" s="77"/>
      <c r="M40" s="16">
        <v>58</v>
      </c>
      <c r="N40" s="17" t="s">
        <v>61</v>
      </c>
      <c r="O40" s="16" t="s">
        <v>87</v>
      </c>
      <c r="P40" s="16" t="s">
        <v>60</v>
      </c>
      <c r="Q40" s="78">
        <v>300</v>
      </c>
      <c r="R40" s="81">
        <v>0.01</v>
      </c>
      <c r="S40" s="79">
        <f t="shared" si="19"/>
        <v>3</v>
      </c>
      <c r="T40" s="92"/>
      <c r="U40" s="18">
        <f t="shared" si="0"/>
        <v>0</v>
      </c>
      <c r="V40" s="37">
        <v>3.6</v>
      </c>
      <c r="W40" s="32">
        <f>T40*V40</f>
        <v>0</v>
      </c>
      <c r="X40" s="55">
        <v>1.8149999999999999E-2</v>
      </c>
      <c r="Y40" s="32">
        <f>X40*T40</f>
        <v>0</v>
      </c>
      <c r="Z40" s="77"/>
      <c r="AC40" s="90"/>
    </row>
    <row r="41" spans="1:48" ht="16.5" customHeight="1" x14ac:dyDescent="0.25">
      <c r="A41" s="16">
        <v>25</v>
      </c>
      <c r="B41" s="17" t="s">
        <v>19</v>
      </c>
      <c r="C41" s="16" t="s">
        <v>20</v>
      </c>
      <c r="D41" s="16" t="s">
        <v>7</v>
      </c>
      <c r="E41" s="78">
        <v>12</v>
      </c>
      <c r="F41" s="82">
        <v>0.1</v>
      </c>
      <c r="G41" s="79">
        <f>E41*F41</f>
        <v>1.2000000000000002</v>
      </c>
      <c r="H41" s="83"/>
      <c r="I41" s="18">
        <f t="shared" ref="I41:I43" si="25">G41*H41</f>
        <v>0</v>
      </c>
      <c r="J41" s="37">
        <v>6.48</v>
      </c>
      <c r="K41" s="32">
        <f t="shared" ref="K41:K43" si="26">H41*J41</f>
        <v>0</v>
      </c>
      <c r="L41" s="77"/>
      <c r="M41" s="16">
        <v>59</v>
      </c>
      <c r="N41" s="17" t="s">
        <v>164</v>
      </c>
      <c r="O41" s="16" t="s">
        <v>165</v>
      </c>
      <c r="P41" s="16" t="s">
        <v>166</v>
      </c>
      <c r="Q41" s="78">
        <v>5</v>
      </c>
      <c r="R41" s="80">
        <v>0.55959999999999999</v>
      </c>
      <c r="S41" s="79">
        <f>Q41*R41</f>
        <v>2.798</v>
      </c>
      <c r="T41" s="92"/>
      <c r="U41" s="18">
        <f t="shared" si="0"/>
        <v>0</v>
      </c>
      <c r="V41" s="37">
        <v>5.5</v>
      </c>
      <c r="W41" s="32">
        <f>T41*V41</f>
        <v>0</v>
      </c>
      <c r="X41" s="55">
        <v>2.5159999999999998E-2</v>
      </c>
      <c r="Y41" s="32">
        <f t="shared" ref="Y41:Y58" si="27">X41*T41</f>
        <v>0</v>
      </c>
      <c r="Z41" s="77"/>
    </row>
    <row r="42" spans="1:48" ht="16.5" customHeight="1" x14ac:dyDescent="0.25">
      <c r="A42" s="16">
        <v>26</v>
      </c>
      <c r="B42" s="17" t="s">
        <v>19</v>
      </c>
      <c r="C42" s="16" t="s">
        <v>63</v>
      </c>
      <c r="D42" s="16" t="s">
        <v>21</v>
      </c>
      <c r="E42" s="78">
        <v>12</v>
      </c>
      <c r="F42" s="82">
        <v>0.14000000000000001</v>
      </c>
      <c r="G42" s="79">
        <f t="shared" ref="G42:G43" si="28">E42*F42</f>
        <v>1.6800000000000002</v>
      </c>
      <c r="H42" s="83"/>
      <c r="I42" s="18">
        <f t="shared" si="25"/>
        <v>0</v>
      </c>
      <c r="J42" s="37">
        <v>12.75</v>
      </c>
      <c r="K42" s="32">
        <f t="shared" si="26"/>
        <v>0</v>
      </c>
      <c r="L42" s="77"/>
      <c r="M42" s="16">
        <v>60</v>
      </c>
      <c r="N42" s="17" t="s">
        <v>167</v>
      </c>
      <c r="O42" s="16" t="s">
        <v>168</v>
      </c>
      <c r="P42" s="16" t="s">
        <v>166</v>
      </c>
      <c r="Q42" s="78">
        <v>5</v>
      </c>
      <c r="R42" s="80">
        <v>0.55959999999999999</v>
      </c>
      <c r="S42" s="79">
        <f t="shared" ref="S42:S52" si="29">Q42*R42</f>
        <v>2.798</v>
      </c>
      <c r="T42" s="92"/>
      <c r="U42" s="18">
        <f t="shared" si="0"/>
        <v>0</v>
      </c>
      <c r="V42" s="37">
        <v>5.5</v>
      </c>
      <c r="W42" s="32">
        <f t="shared" ref="W42:W44" si="30">T42*V42</f>
        <v>0</v>
      </c>
      <c r="X42" s="55">
        <v>2.5159999999999998E-2</v>
      </c>
      <c r="Y42" s="32">
        <f t="shared" si="27"/>
        <v>0</v>
      </c>
      <c r="Z42" s="77"/>
    </row>
    <row r="43" spans="1:48" ht="16.5" customHeight="1" x14ac:dyDescent="0.25">
      <c r="A43" s="16">
        <v>27</v>
      </c>
      <c r="B43" s="17" t="s">
        <v>19</v>
      </c>
      <c r="C43" s="16" t="s">
        <v>62</v>
      </c>
      <c r="D43" s="16" t="s">
        <v>22</v>
      </c>
      <c r="E43" s="78">
        <v>6</v>
      </c>
      <c r="F43" s="82">
        <v>0.15</v>
      </c>
      <c r="G43" s="79">
        <f t="shared" si="28"/>
        <v>0.89999999999999991</v>
      </c>
      <c r="H43" s="83"/>
      <c r="I43" s="18">
        <f t="shared" si="25"/>
        <v>0</v>
      </c>
      <c r="J43" s="37">
        <v>9.34</v>
      </c>
      <c r="K43" s="32">
        <f t="shared" si="26"/>
        <v>0</v>
      </c>
      <c r="L43" s="77"/>
      <c r="M43" s="16">
        <v>61</v>
      </c>
      <c r="N43" s="17" t="s">
        <v>169</v>
      </c>
      <c r="O43" s="16" t="s">
        <v>170</v>
      </c>
      <c r="P43" s="16" t="s">
        <v>166</v>
      </c>
      <c r="Q43" s="78">
        <v>5</v>
      </c>
      <c r="R43" s="80">
        <v>0.55959999999999999</v>
      </c>
      <c r="S43" s="79">
        <f t="shared" si="29"/>
        <v>2.798</v>
      </c>
      <c r="T43" s="92"/>
      <c r="U43" s="18">
        <f t="shared" si="0"/>
        <v>0</v>
      </c>
      <c r="V43" s="37">
        <v>5.5</v>
      </c>
      <c r="W43" s="32">
        <f t="shared" si="30"/>
        <v>0</v>
      </c>
      <c r="X43" s="55">
        <v>2.5159999999999998E-2</v>
      </c>
      <c r="Y43" s="32">
        <f t="shared" si="27"/>
        <v>0</v>
      </c>
      <c r="Z43" s="77"/>
    </row>
    <row r="44" spans="1:48" ht="16.5" customHeight="1" x14ac:dyDescent="0.25">
      <c r="A44" s="270" t="s">
        <v>114</v>
      </c>
      <c r="B44" s="271"/>
      <c r="C44" s="271"/>
      <c r="D44" s="271"/>
      <c r="E44" s="271"/>
      <c r="F44" s="271"/>
      <c r="G44" s="272"/>
      <c r="H44" s="20">
        <f>SUM(H41:H43)</f>
        <v>0</v>
      </c>
      <c r="I44" s="19">
        <f>SUM(I41:I43)</f>
        <v>0</v>
      </c>
      <c r="J44" s="33"/>
      <c r="K44" s="38">
        <f>SUM(K41:K43)</f>
        <v>0</v>
      </c>
      <c r="L44" s="77"/>
      <c r="M44" s="16">
        <v>62</v>
      </c>
      <c r="N44" s="17" t="s">
        <v>171</v>
      </c>
      <c r="O44" s="16" t="s">
        <v>172</v>
      </c>
      <c r="P44" s="16" t="s">
        <v>166</v>
      </c>
      <c r="Q44" s="78">
        <v>5</v>
      </c>
      <c r="R44" s="80">
        <v>0.57140000000000002</v>
      </c>
      <c r="S44" s="79">
        <f t="shared" si="29"/>
        <v>2.8570000000000002</v>
      </c>
      <c r="T44" s="92"/>
      <c r="U44" s="18">
        <f t="shared" si="0"/>
        <v>0</v>
      </c>
      <c r="V44" s="37">
        <v>5.5</v>
      </c>
      <c r="W44" s="32">
        <f t="shared" si="30"/>
        <v>0</v>
      </c>
      <c r="X44" s="55">
        <v>2.5159999999999998E-2</v>
      </c>
      <c r="Y44" s="32">
        <f t="shared" si="27"/>
        <v>0</v>
      </c>
      <c r="Z44" s="77"/>
    </row>
    <row r="45" spans="1:48" ht="16.5" customHeight="1" x14ac:dyDescent="0.25">
      <c r="A45" s="16">
        <v>28</v>
      </c>
      <c r="B45" s="17" t="s">
        <v>115</v>
      </c>
      <c r="C45" s="16" t="s">
        <v>116</v>
      </c>
      <c r="D45" s="16" t="s">
        <v>7</v>
      </c>
      <c r="E45" s="78">
        <v>12</v>
      </c>
      <c r="F45" s="82">
        <v>0.1</v>
      </c>
      <c r="G45" s="79">
        <f>E45*F45</f>
        <v>1.2000000000000002</v>
      </c>
      <c r="H45" s="83"/>
      <c r="I45" s="18">
        <f t="shared" ref="I45:I46" si="31">G45*H45</f>
        <v>0</v>
      </c>
      <c r="J45" s="37">
        <v>6.48</v>
      </c>
      <c r="K45" s="32">
        <f>H45*J45</f>
        <v>0</v>
      </c>
      <c r="L45" s="77"/>
      <c r="M45" s="16">
        <v>63</v>
      </c>
      <c r="N45" s="17" t="s">
        <v>173</v>
      </c>
      <c r="O45" s="16" t="s">
        <v>174</v>
      </c>
      <c r="P45" s="16" t="s">
        <v>175</v>
      </c>
      <c r="Q45" s="78">
        <v>6</v>
      </c>
      <c r="R45" s="80">
        <v>1</v>
      </c>
      <c r="S45" s="79">
        <f t="shared" si="29"/>
        <v>6</v>
      </c>
      <c r="T45" s="92"/>
      <c r="U45" s="18">
        <f t="shared" si="0"/>
        <v>0</v>
      </c>
      <c r="V45" s="37">
        <v>6.5</v>
      </c>
      <c r="W45" s="32">
        <f>T45*V45</f>
        <v>0</v>
      </c>
      <c r="X45" s="55"/>
      <c r="Y45" s="32">
        <f t="shared" si="27"/>
        <v>0</v>
      </c>
      <c r="Z45" s="77"/>
    </row>
    <row r="46" spans="1:48" ht="16.5" customHeight="1" x14ac:dyDescent="0.25">
      <c r="A46" s="16">
        <v>29</v>
      </c>
      <c r="B46" s="17" t="s">
        <v>115</v>
      </c>
      <c r="C46" s="16" t="s">
        <v>117</v>
      </c>
      <c r="D46" s="16" t="s">
        <v>21</v>
      </c>
      <c r="E46" s="78">
        <v>12</v>
      </c>
      <c r="F46" s="82">
        <v>0.14000000000000001</v>
      </c>
      <c r="G46" s="79">
        <f>E46*F46</f>
        <v>1.6800000000000002</v>
      </c>
      <c r="H46" s="83"/>
      <c r="I46" s="18">
        <f t="shared" si="31"/>
        <v>0</v>
      </c>
      <c r="J46" s="37">
        <v>12.75</v>
      </c>
      <c r="K46" s="32">
        <f t="shared" ref="K46" si="32">H46*J46</f>
        <v>0</v>
      </c>
      <c r="L46" s="77"/>
      <c r="M46" s="16">
        <v>64</v>
      </c>
      <c r="N46" s="17" t="s">
        <v>176</v>
      </c>
      <c r="O46" s="16" t="s">
        <v>177</v>
      </c>
      <c r="P46" s="16" t="s">
        <v>175</v>
      </c>
      <c r="Q46" s="78">
        <v>6</v>
      </c>
      <c r="R46" s="80">
        <v>1</v>
      </c>
      <c r="S46" s="79">
        <f t="shared" si="29"/>
        <v>6</v>
      </c>
      <c r="T46" s="92"/>
      <c r="U46" s="18">
        <f t="shared" si="0"/>
        <v>0</v>
      </c>
      <c r="V46" s="37">
        <v>6.5</v>
      </c>
      <c r="W46" s="32">
        <f t="shared" ref="W46:W48" si="33">T46*V46</f>
        <v>0</v>
      </c>
      <c r="X46" s="55"/>
      <c r="Y46" s="32">
        <f t="shared" si="27"/>
        <v>0</v>
      </c>
      <c r="Z46" s="77"/>
    </row>
    <row r="47" spans="1:48" ht="16.5" customHeight="1" x14ac:dyDescent="0.25">
      <c r="A47" s="270" t="s">
        <v>118</v>
      </c>
      <c r="B47" s="271"/>
      <c r="C47" s="271"/>
      <c r="D47" s="271"/>
      <c r="E47" s="271"/>
      <c r="F47" s="271"/>
      <c r="G47" s="272"/>
      <c r="H47" s="20">
        <f>SUM(H45:H46)</f>
        <v>0</v>
      </c>
      <c r="I47" s="19">
        <f>SUM(I45:I46)</f>
        <v>0</v>
      </c>
      <c r="J47" s="33"/>
      <c r="K47" s="38">
        <f>SUM(K45:K46)</f>
        <v>0</v>
      </c>
      <c r="L47" s="77"/>
      <c r="M47" s="16">
        <v>65</v>
      </c>
      <c r="N47" s="17" t="s">
        <v>178</v>
      </c>
      <c r="O47" s="16" t="s">
        <v>179</v>
      </c>
      <c r="P47" s="16" t="s">
        <v>175</v>
      </c>
      <c r="Q47" s="78">
        <v>6</v>
      </c>
      <c r="R47" s="80">
        <v>1</v>
      </c>
      <c r="S47" s="79">
        <f t="shared" si="29"/>
        <v>6</v>
      </c>
      <c r="T47" s="92"/>
      <c r="U47" s="18">
        <f t="shared" si="0"/>
        <v>0</v>
      </c>
      <c r="V47" s="37">
        <v>6.5</v>
      </c>
      <c r="W47" s="32">
        <f t="shared" si="33"/>
        <v>0</v>
      </c>
      <c r="X47" s="55"/>
      <c r="Y47" s="32">
        <f t="shared" si="27"/>
        <v>0</v>
      </c>
      <c r="Z47" s="77"/>
    </row>
    <row r="48" spans="1:48" ht="16.5" customHeight="1" x14ac:dyDescent="0.25">
      <c r="A48" s="273" t="s">
        <v>77</v>
      </c>
      <c r="B48" s="274"/>
      <c r="C48" s="274"/>
      <c r="D48" s="274"/>
      <c r="E48" s="274"/>
      <c r="F48" s="274"/>
      <c r="G48" s="275"/>
      <c r="H48" s="61">
        <f>H18+H31+H40+H44+H47</f>
        <v>0</v>
      </c>
      <c r="I48" s="62">
        <f>I18+I31+I40+I44+I47</f>
        <v>0</v>
      </c>
      <c r="J48" s="52"/>
      <c r="K48" s="63">
        <f>K18+K31+K40+K44+K47</f>
        <v>0</v>
      </c>
      <c r="L48" s="77"/>
      <c r="M48" s="16">
        <v>66</v>
      </c>
      <c r="N48" s="17" t="s">
        <v>180</v>
      </c>
      <c r="O48" s="16" t="s">
        <v>181</v>
      </c>
      <c r="P48" s="16" t="s">
        <v>175</v>
      </c>
      <c r="Q48" s="78">
        <v>6</v>
      </c>
      <c r="R48" s="80">
        <v>1.0286</v>
      </c>
      <c r="S48" s="79">
        <f t="shared" si="29"/>
        <v>6.1715999999999998</v>
      </c>
      <c r="T48" s="92"/>
      <c r="U48" s="18">
        <f t="shared" si="0"/>
        <v>0</v>
      </c>
      <c r="V48" s="37">
        <v>6.5</v>
      </c>
      <c r="W48" s="32">
        <f t="shared" si="33"/>
        <v>0</v>
      </c>
      <c r="X48" s="55"/>
      <c r="Y48" s="32">
        <f t="shared" si="27"/>
        <v>0</v>
      </c>
      <c r="Z48" s="77"/>
    </row>
    <row r="49" spans="1:48" ht="16.5" customHeight="1" x14ac:dyDescent="0.25">
      <c r="A49" s="77"/>
      <c r="B49" s="77"/>
      <c r="C49" s="77"/>
      <c r="D49" s="77"/>
      <c r="E49" s="77"/>
      <c r="F49" s="84"/>
      <c r="G49" s="84"/>
      <c r="H49" s="77"/>
      <c r="I49" s="77"/>
      <c r="J49" s="52"/>
      <c r="K49" s="53"/>
      <c r="L49" s="77"/>
      <c r="M49" s="16">
        <v>67</v>
      </c>
      <c r="N49" s="17" t="s">
        <v>164</v>
      </c>
      <c r="O49" s="16" t="s">
        <v>182</v>
      </c>
      <c r="P49" s="16" t="s">
        <v>183</v>
      </c>
      <c r="Q49" s="78">
        <v>10</v>
      </c>
      <c r="R49" s="80">
        <v>0.55000000000000004</v>
      </c>
      <c r="S49" s="79">
        <f t="shared" si="29"/>
        <v>5.5</v>
      </c>
      <c r="T49" s="92"/>
      <c r="U49" s="18">
        <f t="shared" si="0"/>
        <v>0</v>
      </c>
      <c r="V49" s="37">
        <v>10.5</v>
      </c>
      <c r="W49" s="32">
        <f>T49*V49</f>
        <v>0</v>
      </c>
      <c r="X49" s="55"/>
      <c r="Y49" s="32">
        <f t="shared" si="27"/>
        <v>0</v>
      </c>
      <c r="Z49" s="77"/>
    </row>
    <row r="50" spans="1:48" ht="16.5" customHeight="1" x14ac:dyDescent="0.25">
      <c r="A50" s="77"/>
      <c r="B50" s="77"/>
      <c r="C50" s="77"/>
      <c r="D50" s="77"/>
      <c r="E50" s="77"/>
      <c r="F50" s="84"/>
      <c r="G50" s="84"/>
      <c r="H50" s="77"/>
      <c r="I50" s="77"/>
      <c r="J50" s="52"/>
      <c r="K50" s="53"/>
      <c r="L50" s="77"/>
      <c r="M50" s="16">
        <v>68</v>
      </c>
      <c r="N50" s="17" t="s">
        <v>167</v>
      </c>
      <c r="O50" s="16" t="s">
        <v>184</v>
      </c>
      <c r="P50" s="16" t="s">
        <v>183</v>
      </c>
      <c r="Q50" s="78">
        <v>10</v>
      </c>
      <c r="R50" s="80">
        <v>0.55000000000000004</v>
      </c>
      <c r="S50" s="79">
        <f t="shared" si="29"/>
        <v>5.5</v>
      </c>
      <c r="T50" s="92"/>
      <c r="U50" s="18">
        <f t="shared" si="0"/>
        <v>0</v>
      </c>
      <c r="V50" s="37">
        <v>10.5</v>
      </c>
      <c r="W50" s="32">
        <f t="shared" ref="W50:W58" si="34">T50*V50</f>
        <v>0</v>
      </c>
      <c r="X50" s="55"/>
      <c r="Y50" s="32">
        <f t="shared" si="27"/>
        <v>0</v>
      </c>
      <c r="Z50" s="77"/>
    </row>
    <row r="51" spans="1:48" ht="16.5" customHeight="1" x14ac:dyDescent="0.25">
      <c r="A51" s="77"/>
      <c r="B51" s="77"/>
      <c r="C51" s="77"/>
      <c r="D51" s="77"/>
      <c r="E51" s="77"/>
      <c r="F51" s="84"/>
      <c r="G51" s="84"/>
      <c r="H51" s="77"/>
      <c r="I51" s="77"/>
      <c r="J51" s="52"/>
      <c r="K51" s="53"/>
      <c r="L51" s="77"/>
      <c r="M51" s="16">
        <v>69</v>
      </c>
      <c r="N51" s="17" t="s">
        <v>169</v>
      </c>
      <c r="O51" s="16" t="s">
        <v>185</v>
      </c>
      <c r="P51" s="16" t="s">
        <v>183</v>
      </c>
      <c r="Q51" s="78">
        <v>10</v>
      </c>
      <c r="R51" s="80">
        <v>0.55000000000000004</v>
      </c>
      <c r="S51" s="79">
        <f t="shared" si="29"/>
        <v>5.5</v>
      </c>
      <c r="T51" s="92"/>
      <c r="U51" s="18">
        <f t="shared" si="0"/>
        <v>0</v>
      </c>
      <c r="V51" s="37">
        <v>10.5</v>
      </c>
      <c r="W51" s="32">
        <f t="shared" si="34"/>
        <v>0</v>
      </c>
      <c r="X51" s="55"/>
      <c r="Y51" s="32">
        <f t="shared" si="27"/>
        <v>0</v>
      </c>
      <c r="Z51" s="8"/>
    </row>
    <row r="52" spans="1:48" ht="16.5" customHeight="1" x14ac:dyDescent="0.25">
      <c r="A52" s="73"/>
      <c r="B52" s="73"/>
      <c r="C52" s="73"/>
      <c r="D52" s="73"/>
      <c r="E52" s="73"/>
      <c r="F52" s="75"/>
      <c r="G52" s="75"/>
      <c r="H52" s="73"/>
      <c r="I52" s="73"/>
      <c r="J52" s="52"/>
      <c r="K52" s="53"/>
      <c r="L52" s="73"/>
      <c r="M52" s="16">
        <v>70</v>
      </c>
      <c r="N52" s="17" t="s">
        <v>171</v>
      </c>
      <c r="O52" s="16" t="s">
        <v>186</v>
      </c>
      <c r="P52" s="16" t="s">
        <v>183</v>
      </c>
      <c r="Q52" s="78">
        <v>10</v>
      </c>
      <c r="R52" s="81">
        <v>0.57140000000000002</v>
      </c>
      <c r="S52" s="79">
        <f t="shared" si="29"/>
        <v>5.7140000000000004</v>
      </c>
      <c r="T52" s="92"/>
      <c r="U52" s="18">
        <f>S52*T52</f>
        <v>0</v>
      </c>
      <c r="V52" s="37">
        <v>10.5</v>
      </c>
      <c r="W52" s="32">
        <f t="shared" si="34"/>
        <v>0</v>
      </c>
      <c r="X52" s="55"/>
      <c r="Y52" s="32">
        <f t="shared" si="27"/>
        <v>0</v>
      </c>
      <c r="Z52" s="8"/>
    </row>
    <row r="53" spans="1:48" ht="16.5" customHeight="1" x14ac:dyDescent="0.25">
      <c r="A53" s="73"/>
      <c r="B53" s="73"/>
      <c r="C53" s="73"/>
      <c r="D53" s="73"/>
      <c r="E53" s="73"/>
      <c r="F53" s="75"/>
      <c r="G53" s="75"/>
      <c r="H53" s="73"/>
      <c r="I53" s="73"/>
      <c r="J53" s="52"/>
      <c r="K53" s="53"/>
      <c r="L53" s="73"/>
      <c r="M53" s="16">
        <v>71</v>
      </c>
      <c r="N53" s="54" t="s">
        <v>150</v>
      </c>
      <c r="O53" s="16" t="s">
        <v>141</v>
      </c>
      <c r="P53" s="16" t="s">
        <v>147</v>
      </c>
      <c r="Q53" s="85">
        <v>100</v>
      </c>
      <c r="R53" s="81">
        <v>7.1499999999999994E-2</v>
      </c>
      <c r="S53" s="56">
        <f t="shared" ref="S53:S57" si="35">R53*Q53</f>
        <v>7.1499999999999995</v>
      </c>
      <c r="T53" s="92"/>
      <c r="U53" s="18">
        <f t="shared" ref="U53:U58" si="36">S53*T53</f>
        <v>0</v>
      </c>
      <c r="V53" s="37">
        <v>6</v>
      </c>
      <c r="W53" s="32">
        <f t="shared" si="34"/>
        <v>0</v>
      </c>
      <c r="X53" s="55">
        <v>2.7E-2</v>
      </c>
      <c r="Y53" s="32">
        <f t="shared" si="27"/>
        <v>0</v>
      </c>
      <c r="Z53" s="8"/>
    </row>
    <row r="54" spans="1:48" s="8" customFormat="1" ht="16.5" customHeight="1" x14ac:dyDescent="0.25">
      <c r="A54" s="73"/>
      <c r="B54" s="73"/>
      <c r="C54" s="73"/>
      <c r="D54" s="73"/>
      <c r="E54" s="73"/>
      <c r="F54" s="75"/>
      <c r="G54" s="75"/>
      <c r="H54" s="73"/>
      <c r="I54" s="73"/>
      <c r="J54" s="52"/>
      <c r="K54" s="53"/>
      <c r="L54" s="73"/>
      <c r="M54" s="16">
        <v>72</v>
      </c>
      <c r="N54" s="54" t="s">
        <v>149</v>
      </c>
      <c r="O54" s="16" t="s">
        <v>142</v>
      </c>
      <c r="P54" s="16" t="s">
        <v>147</v>
      </c>
      <c r="Q54" s="85">
        <v>100</v>
      </c>
      <c r="R54" s="81">
        <v>7.1499999999999994E-2</v>
      </c>
      <c r="S54" s="56">
        <f t="shared" si="35"/>
        <v>7.1499999999999995</v>
      </c>
      <c r="T54" s="92"/>
      <c r="U54" s="18">
        <f t="shared" si="36"/>
        <v>0</v>
      </c>
      <c r="V54" s="37">
        <v>6</v>
      </c>
      <c r="W54" s="32">
        <f t="shared" si="34"/>
        <v>0</v>
      </c>
      <c r="X54" s="55">
        <v>2.7E-2</v>
      </c>
      <c r="Y54" s="32">
        <f t="shared" si="27"/>
        <v>0</v>
      </c>
      <c r="AU54" s="4"/>
      <c r="AV54" s="4"/>
    </row>
    <row r="55" spans="1:48" s="8" customFormat="1" ht="16.5" customHeight="1" x14ac:dyDescent="0.25">
      <c r="A55" s="73"/>
      <c r="B55" s="73"/>
      <c r="C55" s="73"/>
      <c r="D55" s="73"/>
      <c r="E55" s="73"/>
      <c r="F55" s="75"/>
      <c r="G55" s="75"/>
      <c r="H55" s="73"/>
      <c r="I55" s="73"/>
      <c r="J55" s="52"/>
      <c r="K55" s="53"/>
      <c r="L55" s="73"/>
      <c r="M55" s="16">
        <v>73</v>
      </c>
      <c r="N55" s="54" t="s">
        <v>150</v>
      </c>
      <c r="O55" s="16" t="s">
        <v>143</v>
      </c>
      <c r="P55" s="16" t="s">
        <v>148</v>
      </c>
      <c r="Q55" s="76">
        <v>30</v>
      </c>
      <c r="R55" s="74">
        <v>0.14299999999999999</v>
      </c>
      <c r="S55" s="56">
        <f t="shared" si="35"/>
        <v>4.29</v>
      </c>
      <c r="T55" s="92"/>
      <c r="U55" s="18">
        <f t="shared" si="36"/>
        <v>0</v>
      </c>
      <c r="V55" s="37">
        <v>3.3</v>
      </c>
      <c r="W55" s="32">
        <f t="shared" si="34"/>
        <v>0</v>
      </c>
      <c r="X55" s="55">
        <v>2.0500000000000001E-2</v>
      </c>
      <c r="Y55" s="32">
        <f t="shared" si="27"/>
        <v>0</v>
      </c>
    </row>
    <row r="56" spans="1:48" s="8" customFormat="1" ht="16.5" customHeight="1" x14ac:dyDescent="0.25">
      <c r="A56" s="69"/>
      <c r="B56" s="69"/>
      <c r="C56" s="69"/>
      <c r="D56" s="69"/>
      <c r="E56" s="69"/>
      <c r="F56" s="70"/>
      <c r="G56" s="70"/>
      <c r="H56" s="69"/>
      <c r="I56" s="69"/>
      <c r="J56" s="52"/>
      <c r="K56" s="53"/>
      <c r="L56" s="69"/>
      <c r="M56" s="16">
        <v>74</v>
      </c>
      <c r="N56" s="54" t="s">
        <v>149</v>
      </c>
      <c r="O56" s="16" t="s">
        <v>144</v>
      </c>
      <c r="P56" s="16" t="s">
        <v>148</v>
      </c>
      <c r="Q56" s="76">
        <v>30</v>
      </c>
      <c r="R56" s="74">
        <v>0.14299999999999999</v>
      </c>
      <c r="S56" s="56">
        <f t="shared" si="35"/>
        <v>4.29</v>
      </c>
      <c r="T56" s="92"/>
      <c r="U56" s="18">
        <f t="shared" si="36"/>
        <v>0</v>
      </c>
      <c r="V56" s="37">
        <v>3.3</v>
      </c>
      <c r="W56" s="32">
        <f t="shared" si="34"/>
        <v>0</v>
      </c>
      <c r="X56" s="55">
        <v>2.0500000000000001E-2</v>
      </c>
      <c r="Y56" s="32">
        <f t="shared" si="27"/>
        <v>0</v>
      </c>
    </row>
    <row r="57" spans="1:48" ht="15.75" x14ac:dyDescent="0.25">
      <c r="A57" s="69"/>
      <c r="B57" s="69"/>
      <c r="C57" s="69"/>
      <c r="D57" s="69"/>
      <c r="E57" s="69"/>
      <c r="F57" s="70"/>
      <c r="G57" s="70"/>
      <c r="H57" s="69"/>
      <c r="I57" s="69"/>
      <c r="J57" s="69"/>
      <c r="K57" s="69"/>
      <c r="L57" s="69"/>
      <c r="M57" s="16">
        <v>75</v>
      </c>
      <c r="N57" s="54" t="s">
        <v>152</v>
      </c>
      <c r="O57" s="16" t="s">
        <v>145</v>
      </c>
      <c r="P57" s="16" t="s">
        <v>25</v>
      </c>
      <c r="Q57" s="76">
        <v>12</v>
      </c>
      <c r="R57" s="74">
        <v>0.25750000000000001</v>
      </c>
      <c r="S57" s="56">
        <f t="shared" si="35"/>
        <v>3.09</v>
      </c>
      <c r="T57" s="92"/>
      <c r="U57" s="18">
        <f t="shared" si="36"/>
        <v>0</v>
      </c>
      <c r="V57" s="37">
        <v>2.9</v>
      </c>
      <c r="W57" s="32">
        <f t="shared" si="34"/>
        <v>0</v>
      </c>
      <c r="X57" s="55">
        <v>2.7E-2</v>
      </c>
      <c r="Y57" s="32">
        <f t="shared" si="27"/>
        <v>0</v>
      </c>
      <c r="Z57" s="8"/>
      <c r="AU57" s="8"/>
      <c r="AV57" s="8"/>
    </row>
    <row r="58" spans="1:48" ht="15.75" x14ac:dyDescent="0.25">
      <c r="A58" s="8"/>
      <c r="J58" s="35"/>
      <c r="K58" s="35"/>
      <c r="L58" s="8"/>
      <c r="M58" s="16">
        <v>76</v>
      </c>
      <c r="N58" s="54" t="s">
        <v>151</v>
      </c>
      <c r="O58" s="16" t="s">
        <v>146</v>
      </c>
      <c r="P58" s="16" t="s">
        <v>25</v>
      </c>
      <c r="Q58" s="76">
        <v>12</v>
      </c>
      <c r="R58" s="74">
        <v>0.25750000000000001</v>
      </c>
      <c r="S58" s="56">
        <f>R58*Q58</f>
        <v>3.09</v>
      </c>
      <c r="T58" s="92"/>
      <c r="U58" s="18">
        <f t="shared" si="36"/>
        <v>0</v>
      </c>
      <c r="V58" s="37">
        <v>2.9</v>
      </c>
      <c r="W58" s="32">
        <f t="shared" si="34"/>
        <v>0</v>
      </c>
      <c r="X58" s="55">
        <v>2.7E-2</v>
      </c>
      <c r="Y58" s="32">
        <f t="shared" si="27"/>
        <v>0</v>
      </c>
      <c r="Z58" s="8"/>
    </row>
    <row r="59" spans="1:48" ht="15.75" x14ac:dyDescent="0.25">
      <c r="A59" s="8"/>
      <c r="J59" s="35"/>
      <c r="K59" s="35"/>
      <c r="L59" s="8"/>
      <c r="M59" s="276" t="s">
        <v>71</v>
      </c>
      <c r="N59" s="277"/>
      <c r="O59" s="277"/>
      <c r="P59" s="277"/>
      <c r="Q59" s="277"/>
      <c r="R59" s="277"/>
      <c r="S59" s="278"/>
      <c r="T59" s="9">
        <f>SUM(T8:T58)</f>
        <v>1900</v>
      </c>
      <c r="U59" s="10">
        <f>SUM(U8:U58)</f>
        <v>10290.6</v>
      </c>
      <c r="V59" s="71"/>
      <c r="W59" s="50">
        <f>SUM(W8:W58)</f>
        <v>7100</v>
      </c>
      <c r="X59" s="51"/>
      <c r="Y59" s="50">
        <f>SUM(Y8:Y58)</f>
        <v>49.578000000000003</v>
      </c>
      <c r="Z59" s="8"/>
    </row>
    <row r="60" spans="1:48" ht="15.75" x14ac:dyDescent="0.25">
      <c r="A60" s="8"/>
      <c r="J60" s="35"/>
      <c r="K60" s="35"/>
      <c r="L60" s="8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"/>
    </row>
    <row r="61" spans="1:48" ht="15.75" x14ac:dyDescent="0.25">
      <c r="A61" s="8"/>
      <c r="B61" s="41" t="s">
        <v>73</v>
      </c>
      <c r="C61" s="42"/>
      <c r="D61" s="266">
        <f>I18*C61</f>
        <v>0</v>
      </c>
      <c r="E61" s="266"/>
      <c r="F61" s="264" t="s">
        <v>78</v>
      </c>
      <c r="G61" s="264"/>
      <c r="H61" s="264"/>
      <c r="I61" s="27">
        <f>I18+D61</f>
        <v>0</v>
      </c>
      <c r="J61" s="35"/>
      <c r="K61" s="35"/>
      <c r="L61" s="8"/>
      <c r="M61" s="8"/>
      <c r="N61" s="41" t="s">
        <v>74</v>
      </c>
      <c r="O61" s="42"/>
      <c r="P61" s="266">
        <f>U59*O61</f>
        <v>0</v>
      </c>
      <c r="Q61" s="266"/>
      <c r="R61" s="264" t="s">
        <v>65</v>
      </c>
      <c r="S61" s="264"/>
      <c r="T61" s="264"/>
      <c r="U61" s="27">
        <f>U59+P61</f>
        <v>10290.6</v>
      </c>
      <c r="V61" s="69"/>
      <c r="W61" s="69"/>
      <c r="X61" s="69"/>
      <c r="Y61" s="69"/>
      <c r="Z61" s="8"/>
    </row>
    <row r="62" spans="1:48" ht="15.75" x14ac:dyDescent="0.25">
      <c r="A62" s="8"/>
      <c r="B62" s="41" t="s">
        <v>113</v>
      </c>
      <c r="C62" s="42"/>
      <c r="D62" s="267">
        <f>I31*C62</f>
        <v>0</v>
      </c>
      <c r="E62" s="267"/>
      <c r="F62" s="268" t="s">
        <v>112</v>
      </c>
      <c r="G62" s="268"/>
      <c r="H62" s="268"/>
      <c r="I62" s="27">
        <f>I31+D62</f>
        <v>0</v>
      </c>
      <c r="J62" s="35"/>
      <c r="K62" s="35"/>
      <c r="L62" s="8"/>
      <c r="M62" s="8"/>
      <c r="N62" s="41" t="s">
        <v>83</v>
      </c>
      <c r="O62" s="42"/>
      <c r="P62" s="267">
        <f>U61*O62</f>
        <v>0</v>
      </c>
      <c r="Q62" s="267"/>
      <c r="R62" s="8"/>
      <c r="S62" s="8"/>
      <c r="T62" s="8"/>
      <c r="U62" s="28"/>
      <c r="V62" s="69"/>
      <c r="W62" s="69"/>
      <c r="X62" s="69"/>
      <c r="Y62" s="69"/>
      <c r="Z62" s="8"/>
    </row>
    <row r="63" spans="1:48" ht="15.75" x14ac:dyDescent="0.25">
      <c r="A63" s="69"/>
      <c r="B63" s="41" t="s">
        <v>187</v>
      </c>
      <c r="C63" s="42"/>
      <c r="D63" s="267">
        <f>I40*C63</f>
        <v>0</v>
      </c>
      <c r="E63" s="267"/>
      <c r="F63" s="268" t="s">
        <v>163</v>
      </c>
      <c r="G63" s="268"/>
      <c r="H63" s="268"/>
      <c r="I63" s="27">
        <f>I40+D63</f>
        <v>0</v>
      </c>
      <c r="J63" s="36"/>
      <c r="K63" s="36"/>
      <c r="L63" s="69"/>
      <c r="M63" s="8"/>
      <c r="N63" s="64"/>
      <c r="O63" s="65"/>
      <c r="P63" s="66"/>
      <c r="Q63" s="66"/>
      <c r="R63" s="8"/>
      <c r="S63" s="8"/>
      <c r="T63" s="8"/>
      <c r="U63" s="28"/>
      <c r="V63" s="69"/>
      <c r="W63" s="69"/>
      <c r="X63" s="69"/>
      <c r="Y63" s="69"/>
      <c r="Z63" s="8"/>
    </row>
    <row r="64" spans="1:48" ht="15.75" x14ac:dyDescent="0.25">
      <c r="A64" s="69"/>
      <c r="B64" s="41" t="s">
        <v>119</v>
      </c>
      <c r="C64" s="42"/>
      <c r="D64" s="267">
        <f>I44*C64</f>
        <v>0</v>
      </c>
      <c r="E64" s="267"/>
      <c r="F64" s="268" t="s">
        <v>120</v>
      </c>
      <c r="G64" s="268"/>
      <c r="H64" s="268"/>
      <c r="I64" s="27">
        <f>I44+D64</f>
        <v>0</v>
      </c>
      <c r="J64" s="69"/>
      <c r="K64" s="69"/>
      <c r="L64" s="69"/>
      <c r="M64" s="8"/>
      <c r="N64" s="43"/>
      <c r="O64" s="43"/>
      <c r="P64" s="28"/>
      <c r="Q64" s="28"/>
      <c r="R64" s="8"/>
      <c r="S64" s="8"/>
      <c r="T64" s="8"/>
      <c r="U64" s="28"/>
      <c r="V64" s="69"/>
      <c r="W64" s="69"/>
      <c r="X64" s="69"/>
      <c r="Y64" s="69"/>
      <c r="Z64" s="8"/>
    </row>
    <row r="65" spans="1:26" ht="15.75" x14ac:dyDescent="0.25">
      <c r="A65" s="69"/>
      <c r="B65" s="41" t="s">
        <v>121</v>
      </c>
      <c r="C65" s="42"/>
      <c r="D65" s="267">
        <f>I45*C65</f>
        <v>0</v>
      </c>
      <c r="E65" s="267"/>
      <c r="F65" s="268" t="s">
        <v>122</v>
      </c>
      <c r="G65" s="268"/>
      <c r="H65" s="268"/>
      <c r="I65" s="27">
        <f>I47+D65</f>
        <v>0</v>
      </c>
      <c r="J65" s="69"/>
      <c r="K65" s="69"/>
      <c r="L65" s="69"/>
      <c r="M65" s="8"/>
      <c r="N65" s="41" t="s">
        <v>91</v>
      </c>
      <c r="O65" s="42"/>
      <c r="P65" s="266">
        <f>P62+D67</f>
        <v>0</v>
      </c>
      <c r="Q65" s="266"/>
      <c r="R65" s="269" t="s">
        <v>80</v>
      </c>
      <c r="S65" s="269"/>
      <c r="T65" s="269"/>
      <c r="U65" s="29">
        <f>I66+U61+P65</f>
        <v>10290.6</v>
      </c>
      <c r="V65" s="69"/>
      <c r="W65" s="69"/>
      <c r="X65" s="69"/>
      <c r="Y65" s="69"/>
      <c r="Z65" s="67"/>
    </row>
    <row r="66" spans="1:26" ht="15.75" x14ac:dyDescent="0.25">
      <c r="A66" s="69"/>
      <c r="B66" s="49"/>
      <c r="C66" s="49"/>
      <c r="D66" s="72"/>
      <c r="E66" s="72"/>
      <c r="F66" s="263" t="s">
        <v>77</v>
      </c>
      <c r="G66" s="263"/>
      <c r="H66" s="263"/>
      <c r="I66" s="30">
        <f>SUM(I61:I65)</f>
        <v>0</v>
      </c>
      <c r="J66" s="69"/>
      <c r="K66" s="69"/>
      <c r="L66" s="69"/>
      <c r="M66" s="69"/>
      <c r="N66" s="69"/>
      <c r="O66" s="69"/>
      <c r="P66" s="72"/>
      <c r="Q66" s="72"/>
      <c r="R66" s="69"/>
      <c r="S66" s="69"/>
      <c r="T66" s="69"/>
      <c r="U66" s="72"/>
      <c r="V66" s="69"/>
      <c r="W66" s="69"/>
      <c r="X66" s="69"/>
      <c r="Y66" s="69"/>
      <c r="Z66" s="8"/>
    </row>
    <row r="67" spans="1:26" ht="15.75" x14ac:dyDescent="0.25">
      <c r="A67" s="8"/>
      <c r="B67" s="41" t="s">
        <v>83</v>
      </c>
      <c r="C67" s="42"/>
      <c r="D67" s="266">
        <f>I61*C67</f>
        <v>0</v>
      </c>
      <c r="E67" s="266"/>
      <c r="F67" s="70"/>
      <c r="G67" s="70"/>
      <c r="H67" s="69"/>
      <c r="I67" s="69"/>
      <c r="J67" s="8"/>
      <c r="K67" s="8"/>
      <c r="L67" s="8"/>
      <c r="M67" s="69"/>
      <c r="N67" s="69"/>
      <c r="O67" s="69"/>
      <c r="P67" s="69"/>
      <c r="Q67" s="69"/>
      <c r="R67" s="264" t="s">
        <v>97</v>
      </c>
      <c r="S67" s="264"/>
      <c r="T67" s="264"/>
      <c r="U67" s="12">
        <f>W59</f>
        <v>7100</v>
      </c>
      <c r="V67" s="69"/>
      <c r="W67" s="69"/>
      <c r="X67" s="69"/>
      <c r="Y67" s="69"/>
      <c r="Z67" s="8"/>
    </row>
    <row r="68" spans="1:26" ht="15.75" x14ac:dyDescent="0.25">
      <c r="A68" s="8"/>
      <c r="B68" s="26"/>
      <c r="C68" s="70"/>
      <c r="D68" s="70"/>
      <c r="E68" s="70"/>
      <c r="F68" s="70"/>
      <c r="G68" s="70"/>
      <c r="H68" s="69"/>
      <c r="I68" s="69"/>
      <c r="J68" s="8"/>
      <c r="K68" s="8"/>
      <c r="L68" s="8"/>
      <c r="M68" s="69"/>
      <c r="N68" s="69"/>
      <c r="O68" s="69"/>
      <c r="P68" s="69"/>
      <c r="Q68" s="69"/>
      <c r="R68" s="263" t="s">
        <v>98</v>
      </c>
      <c r="S68" s="263"/>
      <c r="T68" s="263"/>
      <c r="U68" s="40">
        <f>Y59</f>
        <v>49.578000000000003</v>
      </c>
      <c r="V68" s="8"/>
      <c r="W68" s="8"/>
      <c r="X68" s="8"/>
      <c r="Y68" s="8"/>
      <c r="Z68" s="8"/>
    </row>
    <row r="69" spans="1:26" ht="15.75" x14ac:dyDescent="0.25">
      <c r="A69" s="69"/>
      <c r="B69" s="26"/>
      <c r="C69" s="70"/>
      <c r="D69" s="70"/>
      <c r="E69" s="70"/>
      <c r="F69" s="264" t="s">
        <v>96</v>
      </c>
      <c r="G69" s="264"/>
      <c r="H69" s="264"/>
      <c r="I69" s="12">
        <f>K48</f>
        <v>0</v>
      </c>
      <c r="J69" s="69"/>
      <c r="K69" s="69"/>
      <c r="L69" s="69"/>
      <c r="M69" s="69"/>
      <c r="N69" s="8"/>
      <c r="O69" s="8"/>
      <c r="P69" s="8"/>
      <c r="Q69" s="8"/>
      <c r="R69" s="263" t="s">
        <v>99</v>
      </c>
      <c r="S69" s="263"/>
      <c r="T69" s="263"/>
      <c r="U69" s="40">
        <f>I69+U67</f>
        <v>7100</v>
      </c>
      <c r="V69" s="8"/>
      <c r="W69" s="8"/>
      <c r="X69" s="8"/>
      <c r="Y69" s="8"/>
      <c r="Z69" s="8"/>
    </row>
    <row r="70" spans="1:26" ht="15.75" x14ac:dyDescent="0.25">
      <c r="A70" s="69"/>
      <c r="B70" s="8"/>
      <c r="C70" s="8"/>
      <c r="D70" s="8"/>
      <c r="E70" s="8"/>
      <c r="F70" s="8"/>
      <c r="G70" s="8"/>
      <c r="H70" s="8"/>
      <c r="I70" s="8"/>
      <c r="J70" s="69"/>
      <c r="K70" s="69"/>
      <c r="L70" s="69"/>
      <c r="M70" s="8"/>
      <c r="N70" s="8"/>
      <c r="O70" s="8"/>
      <c r="P70" s="8"/>
      <c r="Q70" s="8"/>
      <c r="R70" s="8"/>
      <c r="S70" s="8"/>
      <c r="T70" s="8"/>
      <c r="U70" s="8"/>
      <c r="V70" s="69"/>
      <c r="W70" s="69"/>
      <c r="X70" s="69"/>
      <c r="Y70" s="69"/>
      <c r="Z70" s="69"/>
    </row>
    <row r="71" spans="1:26" ht="15.75" x14ac:dyDescent="0.25">
      <c r="B71" s="11" t="s">
        <v>81</v>
      </c>
      <c r="C71" s="265"/>
      <c r="D71" s="265"/>
      <c r="E71" s="265"/>
      <c r="F71" s="265"/>
      <c r="G71" s="265"/>
      <c r="H71" s="8"/>
      <c r="I71" s="8"/>
      <c r="M71" s="8"/>
      <c r="N71" s="11" t="s">
        <v>82</v>
      </c>
      <c r="O71" s="265"/>
      <c r="P71" s="265"/>
      <c r="Q71" s="265"/>
      <c r="R71" s="265"/>
      <c r="S71" s="265"/>
      <c r="T71" s="8"/>
      <c r="U71" s="8"/>
      <c r="V71" s="69"/>
      <c r="W71" s="69"/>
      <c r="X71" s="69"/>
      <c r="Y71" s="69"/>
      <c r="Z71" s="69"/>
    </row>
    <row r="72" spans="1:26" x14ac:dyDescent="0.25"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x14ac:dyDescent="0.25"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</sheetData>
  <mergeCells count="44">
    <mergeCell ref="R68:T68"/>
    <mergeCell ref="F69:H69"/>
    <mergeCell ref="R69:T69"/>
    <mergeCell ref="C71:G71"/>
    <mergeCell ref="O71:S71"/>
    <mergeCell ref="D67:E67"/>
    <mergeCell ref="R67:T67"/>
    <mergeCell ref="D62:E62"/>
    <mergeCell ref="F62:H62"/>
    <mergeCell ref="P62:Q62"/>
    <mergeCell ref="D63:E63"/>
    <mergeCell ref="F63:H63"/>
    <mergeCell ref="D64:E64"/>
    <mergeCell ref="F64:H64"/>
    <mergeCell ref="D65:E65"/>
    <mergeCell ref="F65:H65"/>
    <mergeCell ref="P65:Q65"/>
    <mergeCell ref="R65:T65"/>
    <mergeCell ref="F66:H66"/>
    <mergeCell ref="A47:G47"/>
    <mergeCell ref="A48:G48"/>
    <mergeCell ref="M59:S59"/>
    <mergeCell ref="D61:E61"/>
    <mergeCell ref="F61:H61"/>
    <mergeCell ref="P61:Q61"/>
    <mergeCell ref="R61:T61"/>
    <mergeCell ref="A44:G44"/>
    <mergeCell ref="A6:I6"/>
    <mergeCell ref="M6:U6"/>
    <mergeCell ref="A12:G12"/>
    <mergeCell ref="A17:G17"/>
    <mergeCell ref="A18:G18"/>
    <mergeCell ref="A24:G24"/>
    <mergeCell ref="A30:G30"/>
    <mergeCell ref="A31:G31"/>
    <mergeCell ref="A35:G35"/>
    <mergeCell ref="A39:G39"/>
    <mergeCell ref="A40:G40"/>
    <mergeCell ref="T5:U5"/>
    <mergeCell ref="A1:U1"/>
    <mergeCell ref="T2:U2"/>
    <mergeCell ref="A3:C3"/>
    <mergeCell ref="T3:U3"/>
    <mergeCell ref="T4:U4"/>
  </mergeCells>
  <pageMargins left="0.16" right="0.11" top="0.11" bottom="0.16" header="0.11" footer="0.16"/>
  <pageSetup paperSize="9" scale="5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V73"/>
  <sheetViews>
    <sheetView zoomScale="80" zoomScaleNormal="80" zoomScalePageLayoutView="80" workbookViewId="0">
      <selection sqref="A1:U1"/>
    </sheetView>
  </sheetViews>
  <sheetFormatPr defaultColWidth="8.7109375" defaultRowHeight="15" x14ac:dyDescent="0.25"/>
  <cols>
    <col min="1" max="1" width="4.28515625" style="4" customWidth="1"/>
    <col min="2" max="2" width="39.28515625" style="4" customWidth="1"/>
    <col min="3" max="5" width="12.28515625" style="4" customWidth="1"/>
    <col min="6" max="7" width="12.28515625" style="5" customWidth="1"/>
    <col min="8" max="9" width="19.28515625" style="4" customWidth="1"/>
    <col min="10" max="11" width="12.140625" style="4" hidden="1" customWidth="1"/>
    <col min="12" max="12" width="2.28515625" style="4" customWidth="1"/>
    <col min="13" max="13" width="4.28515625" style="4" customWidth="1"/>
    <col min="14" max="14" width="39.28515625" style="4" customWidth="1"/>
    <col min="15" max="19" width="12.28515625" style="4" customWidth="1"/>
    <col min="20" max="21" width="19.28515625" style="4" customWidth="1"/>
    <col min="22" max="25" width="8.7109375" style="4" hidden="1" customWidth="1"/>
    <col min="26" max="16384" width="8.7109375" style="4"/>
  </cols>
  <sheetData>
    <row r="1" spans="1:29" ht="21" x14ac:dyDescent="0.25">
      <c r="A1" s="289" t="s">
        <v>75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77"/>
      <c r="W1" s="77"/>
      <c r="X1" s="77"/>
      <c r="Y1" s="77"/>
      <c r="Z1" s="77"/>
    </row>
    <row r="2" spans="1:29" s="93" customFormat="1" ht="16.5" customHeight="1" x14ac:dyDescent="0.25">
      <c r="A2" s="25"/>
      <c r="B2" s="25"/>
      <c r="C2" s="22"/>
      <c r="D2" s="22"/>
      <c r="E2" s="22"/>
      <c r="F2" s="22"/>
      <c r="G2" s="22"/>
      <c r="S2" s="3" t="s">
        <v>66</v>
      </c>
      <c r="T2" s="291" t="s">
        <v>212</v>
      </c>
      <c r="U2" s="291"/>
    </row>
    <row r="3" spans="1:29" s="93" customFormat="1" ht="16.5" customHeight="1" x14ac:dyDescent="0.25">
      <c r="A3" s="290" t="s">
        <v>101</v>
      </c>
      <c r="B3" s="290"/>
      <c r="C3" s="290"/>
      <c r="D3" s="44"/>
      <c r="E3" s="44"/>
      <c r="F3" s="44"/>
      <c r="G3" s="22"/>
      <c r="S3" s="3" t="s">
        <v>84</v>
      </c>
      <c r="T3" s="291" t="s">
        <v>213</v>
      </c>
      <c r="U3" s="291"/>
    </row>
    <row r="4" spans="1:29" s="93" customFormat="1" ht="16.5" customHeight="1" x14ac:dyDescent="0.25">
      <c r="A4" s="23"/>
      <c r="B4" s="23"/>
      <c r="C4" s="24"/>
      <c r="D4" s="24"/>
      <c r="E4" s="24"/>
      <c r="F4" s="24"/>
      <c r="G4" s="22"/>
      <c r="S4" s="3" t="s">
        <v>85</v>
      </c>
      <c r="T4" s="291" t="s">
        <v>214</v>
      </c>
      <c r="U4" s="291"/>
    </row>
    <row r="5" spans="1:29" s="93" customFormat="1" ht="16.5" customHeight="1" x14ac:dyDescent="0.25">
      <c r="A5" s="23"/>
      <c r="B5" s="23"/>
      <c r="C5" s="24"/>
      <c r="D5" s="24"/>
      <c r="E5" s="24"/>
      <c r="F5" s="24"/>
      <c r="G5" s="22"/>
      <c r="N5" s="93" t="s">
        <v>207</v>
      </c>
      <c r="S5" s="3" t="s">
        <v>89</v>
      </c>
      <c r="T5" s="291" t="s">
        <v>196</v>
      </c>
      <c r="U5" s="291"/>
    </row>
    <row r="6" spans="1:29" s="2" customFormat="1" ht="16.5" customHeight="1" x14ac:dyDescent="0.3">
      <c r="A6" s="279" t="s">
        <v>76</v>
      </c>
      <c r="B6" s="279"/>
      <c r="C6" s="279"/>
      <c r="D6" s="279"/>
      <c r="E6" s="279"/>
      <c r="F6" s="279"/>
      <c r="G6" s="279"/>
      <c r="H6" s="279"/>
      <c r="I6" s="279"/>
      <c r="J6" s="68"/>
      <c r="K6" s="68"/>
      <c r="M6" s="279" t="s">
        <v>72</v>
      </c>
      <c r="N6" s="279"/>
      <c r="O6" s="279"/>
      <c r="P6" s="279"/>
      <c r="Q6" s="279"/>
      <c r="R6" s="279"/>
      <c r="S6" s="279"/>
      <c r="T6" s="279"/>
      <c r="U6" s="279"/>
    </row>
    <row r="7" spans="1:29" ht="30" x14ac:dyDescent="0.25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5" t="s">
        <v>67</v>
      </c>
      <c r="G7" s="15" t="s">
        <v>68</v>
      </c>
      <c r="H7" s="14" t="s">
        <v>102</v>
      </c>
      <c r="I7" s="15" t="s">
        <v>64</v>
      </c>
      <c r="J7" s="31" t="s">
        <v>92</v>
      </c>
      <c r="K7" s="31" t="s">
        <v>93</v>
      </c>
      <c r="L7" s="77"/>
      <c r="M7" s="13" t="s">
        <v>0</v>
      </c>
      <c r="N7" s="14" t="s">
        <v>1</v>
      </c>
      <c r="O7" s="14" t="s">
        <v>2</v>
      </c>
      <c r="P7" s="14" t="s">
        <v>3</v>
      </c>
      <c r="Q7" s="14" t="s">
        <v>4</v>
      </c>
      <c r="R7" s="15" t="s">
        <v>67</v>
      </c>
      <c r="S7" s="15" t="s">
        <v>68</v>
      </c>
      <c r="T7" s="14" t="s">
        <v>102</v>
      </c>
      <c r="U7" s="15" t="s">
        <v>64</v>
      </c>
      <c r="V7" s="31" t="s">
        <v>92</v>
      </c>
      <c r="W7" s="31" t="s">
        <v>93</v>
      </c>
      <c r="X7" s="31" t="s">
        <v>94</v>
      </c>
      <c r="Y7" s="31" t="s">
        <v>95</v>
      </c>
      <c r="Z7" s="77"/>
    </row>
    <row r="8" spans="1:29" ht="16.5" customHeight="1" x14ac:dyDescent="0.25">
      <c r="A8" s="16">
        <v>1</v>
      </c>
      <c r="B8" s="17" t="s">
        <v>5</v>
      </c>
      <c r="C8" s="16" t="s">
        <v>6</v>
      </c>
      <c r="D8" s="16" t="s">
        <v>7</v>
      </c>
      <c r="E8" s="94">
        <v>20</v>
      </c>
      <c r="F8" s="95">
        <v>0.2</v>
      </c>
      <c r="G8" s="95">
        <f>E8*F8</f>
        <v>4</v>
      </c>
      <c r="H8" s="92"/>
      <c r="I8" s="18">
        <f>G8*H8</f>
        <v>0</v>
      </c>
      <c r="J8" s="37">
        <v>11.4</v>
      </c>
      <c r="K8" s="32">
        <f>H8*J8</f>
        <v>0</v>
      </c>
      <c r="L8" s="77"/>
      <c r="M8" s="16">
        <v>26</v>
      </c>
      <c r="N8" s="17" t="s">
        <v>23</v>
      </c>
      <c r="O8" s="16" t="s">
        <v>24</v>
      </c>
      <c r="P8" s="16" t="s">
        <v>25</v>
      </c>
      <c r="Q8" s="94">
        <v>30</v>
      </c>
      <c r="R8" s="98">
        <v>0.17130000000000001</v>
      </c>
      <c r="S8" s="79">
        <f>Q8*R8</f>
        <v>5.1390000000000002</v>
      </c>
      <c r="T8" s="92"/>
      <c r="U8" s="18">
        <f t="shared" ref="U8:U51" si="0">S8*T8</f>
        <v>0</v>
      </c>
      <c r="V8" s="37">
        <v>3.3</v>
      </c>
      <c r="W8" s="32">
        <f t="shared" ref="W8:W27" si="1">T8*V8</f>
        <v>0</v>
      </c>
      <c r="X8" s="55">
        <v>2.103E-2</v>
      </c>
      <c r="Y8" s="32">
        <f>X8*T8</f>
        <v>0</v>
      </c>
      <c r="Z8" s="77"/>
      <c r="AC8" s="90"/>
    </row>
    <row r="9" spans="1:29" ht="16.5" customHeight="1" x14ac:dyDescent="0.25">
      <c r="A9" s="16">
        <v>2</v>
      </c>
      <c r="B9" s="17" t="s">
        <v>8</v>
      </c>
      <c r="C9" s="16" t="s">
        <v>9</v>
      </c>
      <c r="D9" s="16" t="s">
        <v>7</v>
      </c>
      <c r="E9" s="94">
        <v>20</v>
      </c>
      <c r="F9" s="95">
        <v>0.2</v>
      </c>
      <c r="G9" s="95">
        <f t="shared" ref="G9:G11" si="2">E9*F9</f>
        <v>4</v>
      </c>
      <c r="H9" s="92"/>
      <c r="I9" s="18">
        <f t="shared" ref="I9:I11" si="3">G9*H9</f>
        <v>0</v>
      </c>
      <c r="J9" s="37">
        <v>11.4</v>
      </c>
      <c r="K9" s="32">
        <f t="shared" ref="K9:K11" si="4">H9*J9</f>
        <v>0</v>
      </c>
      <c r="L9" s="77"/>
      <c r="M9" s="16">
        <v>27</v>
      </c>
      <c r="N9" s="17" t="s">
        <v>26</v>
      </c>
      <c r="O9" s="16" t="s">
        <v>27</v>
      </c>
      <c r="P9" s="16" t="s">
        <v>25</v>
      </c>
      <c r="Q9" s="94">
        <v>30</v>
      </c>
      <c r="R9" s="98">
        <v>0.17130000000000001</v>
      </c>
      <c r="S9" s="79">
        <f t="shared" ref="S9:S27" si="5">Q9*R9</f>
        <v>5.1390000000000002</v>
      </c>
      <c r="T9" s="92">
        <v>300</v>
      </c>
      <c r="U9" s="18">
        <f t="shared" si="0"/>
        <v>1541.7</v>
      </c>
      <c r="V9" s="37">
        <v>3.3</v>
      </c>
      <c r="W9" s="32">
        <f t="shared" si="1"/>
        <v>990</v>
      </c>
      <c r="X9" s="55">
        <v>2.103E-2</v>
      </c>
      <c r="Y9" s="32">
        <f t="shared" ref="Y9:Y27" si="6">X9*T9</f>
        <v>6.3090000000000002</v>
      </c>
      <c r="Z9" s="77"/>
      <c r="AC9" s="90"/>
    </row>
    <row r="10" spans="1:29" ht="16.5" customHeight="1" x14ac:dyDescent="0.25">
      <c r="A10" s="16">
        <v>3</v>
      </c>
      <c r="B10" s="17" t="s">
        <v>10</v>
      </c>
      <c r="C10" s="16" t="s">
        <v>11</v>
      </c>
      <c r="D10" s="16" t="s">
        <v>7</v>
      </c>
      <c r="E10" s="94">
        <v>20</v>
      </c>
      <c r="F10" s="95">
        <v>0.2</v>
      </c>
      <c r="G10" s="95">
        <f t="shared" si="2"/>
        <v>4</v>
      </c>
      <c r="H10" s="92"/>
      <c r="I10" s="18">
        <f t="shared" si="3"/>
        <v>0</v>
      </c>
      <c r="J10" s="37">
        <v>11.4</v>
      </c>
      <c r="K10" s="32">
        <f t="shared" si="4"/>
        <v>0</v>
      </c>
      <c r="L10" s="77"/>
      <c r="M10" s="16">
        <v>28</v>
      </c>
      <c r="N10" s="17" t="s">
        <v>28</v>
      </c>
      <c r="O10" s="16" t="s">
        <v>29</v>
      </c>
      <c r="P10" s="16" t="s">
        <v>25</v>
      </c>
      <c r="Q10" s="94">
        <v>30</v>
      </c>
      <c r="R10" s="98">
        <v>0.17130000000000001</v>
      </c>
      <c r="S10" s="79">
        <f t="shared" si="5"/>
        <v>5.1390000000000002</v>
      </c>
      <c r="T10" s="92"/>
      <c r="U10" s="18">
        <f t="shared" si="0"/>
        <v>0</v>
      </c>
      <c r="V10" s="37">
        <v>3.3</v>
      </c>
      <c r="W10" s="32">
        <f t="shared" si="1"/>
        <v>0</v>
      </c>
      <c r="X10" s="55">
        <v>2.103E-2</v>
      </c>
      <c r="Y10" s="32">
        <f t="shared" si="6"/>
        <v>0</v>
      </c>
      <c r="Z10" s="77"/>
      <c r="AC10" s="90"/>
    </row>
    <row r="11" spans="1:29" ht="16.5" customHeight="1" x14ac:dyDescent="0.25">
      <c r="A11" s="16">
        <v>4</v>
      </c>
      <c r="B11" s="17" t="s">
        <v>12</v>
      </c>
      <c r="C11" s="16" t="s">
        <v>13</v>
      </c>
      <c r="D11" s="16" t="s">
        <v>7</v>
      </c>
      <c r="E11" s="94">
        <v>20</v>
      </c>
      <c r="F11" s="95">
        <v>0.2</v>
      </c>
      <c r="G11" s="95">
        <f t="shared" si="2"/>
        <v>4</v>
      </c>
      <c r="H11" s="92"/>
      <c r="I11" s="18">
        <f t="shared" si="3"/>
        <v>0</v>
      </c>
      <c r="J11" s="37">
        <v>11.4</v>
      </c>
      <c r="K11" s="32">
        <f t="shared" si="4"/>
        <v>0</v>
      </c>
      <c r="L11" s="77"/>
      <c r="M11" s="16">
        <v>29</v>
      </c>
      <c r="N11" s="17" t="s">
        <v>30</v>
      </c>
      <c r="O11" s="16" t="s">
        <v>31</v>
      </c>
      <c r="P11" s="16" t="s">
        <v>25</v>
      </c>
      <c r="Q11" s="94">
        <v>30</v>
      </c>
      <c r="R11" s="98">
        <v>0.17130000000000001</v>
      </c>
      <c r="S11" s="79">
        <f t="shared" si="5"/>
        <v>5.1390000000000002</v>
      </c>
      <c r="T11" s="92"/>
      <c r="U11" s="18">
        <f t="shared" si="0"/>
        <v>0</v>
      </c>
      <c r="V11" s="37">
        <v>3.3</v>
      </c>
      <c r="W11" s="32">
        <f t="shared" si="1"/>
        <v>0</v>
      </c>
      <c r="X11" s="55">
        <v>2.103E-2</v>
      </c>
      <c r="Y11" s="32">
        <f t="shared" si="6"/>
        <v>0</v>
      </c>
      <c r="Z11" s="77"/>
      <c r="AC11" s="90"/>
    </row>
    <row r="12" spans="1:29" ht="16.5" customHeight="1" x14ac:dyDescent="0.25">
      <c r="A12" s="270" t="s">
        <v>69</v>
      </c>
      <c r="B12" s="271"/>
      <c r="C12" s="271"/>
      <c r="D12" s="271"/>
      <c r="E12" s="271"/>
      <c r="F12" s="271"/>
      <c r="G12" s="272"/>
      <c r="H12" s="20">
        <f>SUM(H8:H11)</f>
        <v>0</v>
      </c>
      <c r="I12" s="19">
        <f>SUM(I8:I11)</f>
        <v>0</v>
      </c>
      <c r="J12" s="33"/>
      <c r="K12" s="38">
        <f>SUM(K8:K11)</f>
        <v>0</v>
      </c>
      <c r="L12" s="77"/>
      <c r="M12" s="16">
        <v>30</v>
      </c>
      <c r="N12" s="17" t="s">
        <v>79</v>
      </c>
      <c r="O12" s="16" t="s">
        <v>32</v>
      </c>
      <c r="P12" s="16" t="s">
        <v>25</v>
      </c>
      <c r="Q12" s="94">
        <v>27</v>
      </c>
      <c r="R12" s="99">
        <v>0.15190000000000001</v>
      </c>
      <c r="S12" s="79">
        <v>4.0999999999999996</v>
      </c>
      <c r="T12" s="92">
        <v>125</v>
      </c>
      <c r="U12" s="18">
        <f t="shared" si="0"/>
        <v>512.5</v>
      </c>
      <c r="V12" s="37">
        <v>3</v>
      </c>
      <c r="W12" s="32">
        <f t="shared" si="1"/>
        <v>375</v>
      </c>
      <c r="X12" s="55">
        <v>1.9519999999999999E-2</v>
      </c>
      <c r="Y12" s="32">
        <f t="shared" si="6"/>
        <v>2.44</v>
      </c>
      <c r="Z12" s="77"/>
      <c r="AC12" s="90"/>
    </row>
    <row r="13" spans="1:29" ht="16.5" customHeight="1" x14ac:dyDescent="0.25">
      <c r="A13" s="16">
        <v>5</v>
      </c>
      <c r="B13" s="17" t="s">
        <v>5</v>
      </c>
      <c r="C13" s="16" t="s">
        <v>14</v>
      </c>
      <c r="D13" s="16" t="s">
        <v>15</v>
      </c>
      <c r="E13" s="94">
        <v>9</v>
      </c>
      <c r="F13" s="95">
        <v>0.4</v>
      </c>
      <c r="G13" s="95">
        <f>E13*F13</f>
        <v>3.6</v>
      </c>
      <c r="H13" s="88"/>
      <c r="I13" s="18">
        <f t="shared" ref="I13:I16" si="7">G13*H13</f>
        <v>0</v>
      </c>
      <c r="J13" s="37">
        <v>12.4</v>
      </c>
      <c r="K13" s="32">
        <f t="shared" ref="K13:K16" si="8">H13*J13</f>
        <v>0</v>
      </c>
      <c r="L13" s="77"/>
      <c r="M13" s="16">
        <v>31</v>
      </c>
      <c r="N13" s="21" t="s">
        <v>23</v>
      </c>
      <c r="O13" s="16" t="s">
        <v>33</v>
      </c>
      <c r="P13" s="16" t="s">
        <v>34</v>
      </c>
      <c r="Q13" s="94">
        <v>30</v>
      </c>
      <c r="R13" s="98">
        <v>0.1</v>
      </c>
      <c r="S13" s="79">
        <f t="shared" si="5"/>
        <v>3</v>
      </c>
      <c r="T13" s="92"/>
      <c r="U13" s="18">
        <f t="shared" si="0"/>
        <v>0</v>
      </c>
      <c r="V13" s="37">
        <v>2.85</v>
      </c>
      <c r="W13" s="32">
        <f t="shared" si="1"/>
        <v>0</v>
      </c>
      <c r="X13" s="55">
        <v>1.473E-2</v>
      </c>
      <c r="Y13" s="32">
        <f t="shared" si="6"/>
        <v>0</v>
      </c>
      <c r="Z13" s="77"/>
      <c r="AC13" s="90"/>
    </row>
    <row r="14" spans="1:29" ht="16.5" customHeight="1" x14ac:dyDescent="0.25">
      <c r="A14" s="16">
        <v>6</v>
      </c>
      <c r="B14" s="17" t="s">
        <v>8</v>
      </c>
      <c r="C14" s="16" t="s">
        <v>16</v>
      </c>
      <c r="D14" s="16" t="s">
        <v>15</v>
      </c>
      <c r="E14" s="94">
        <v>9</v>
      </c>
      <c r="F14" s="95">
        <v>0.4</v>
      </c>
      <c r="G14" s="95">
        <f t="shared" ref="G14:G16" si="9">E14*F14</f>
        <v>3.6</v>
      </c>
      <c r="H14" s="92"/>
      <c r="I14" s="18">
        <f t="shared" si="7"/>
        <v>0</v>
      </c>
      <c r="J14" s="37">
        <v>12.4</v>
      </c>
      <c r="K14" s="32">
        <f t="shared" si="8"/>
        <v>0</v>
      </c>
      <c r="L14" s="77"/>
      <c r="M14" s="16">
        <v>32</v>
      </c>
      <c r="N14" s="21" t="s">
        <v>26</v>
      </c>
      <c r="O14" s="16" t="s">
        <v>35</v>
      </c>
      <c r="P14" s="16" t="s">
        <v>34</v>
      </c>
      <c r="Q14" s="94">
        <v>30</v>
      </c>
      <c r="R14" s="98">
        <v>0.1</v>
      </c>
      <c r="S14" s="79">
        <f t="shared" si="5"/>
        <v>3</v>
      </c>
      <c r="T14" s="92">
        <v>200</v>
      </c>
      <c r="U14" s="18">
        <f t="shared" si="0"/>
        <v>600</v>
      </c>
      <c r="V14" s="37">
        <v>2.85</v>
      </c>
      <c r="W14" s="32">
        <f t="shared" si="1"/>
        <v>570</v>
      </c>
      <c r="X14" s="55">
        <v>1.473E-2</v>
      </c>
      <c r="Y14" s="32">
        <f t="shared" si="6"/>
        <v>2.9460000000000002</v>
      </c>
      <c r="Z14" s="77"/>
      <c r="AC14" s="90"/>
    </row>
    <row r="15" spans="1:29" ht="16.5" customHeight="1" x14ac:dyDescent="0.25">
      <c r="A15" s="16">
        <v>7</v>
      </c>
      <c r="B15" s="17" t="s">
        <v>10</v>
      </c>
      <c r="C15" s="16" t="s">
        <v>17</v>
      </c>
      <c r="D15" s="16" t="s">
        <v>15</v>
      </c>
      <c r="E15" s="94">
        <v>9</v>
      </c>
      <c r="F15" s="95">
        <v>0.4</v>
      </c>
      <c r="G15" s="95">
        <f t="shared" si="9"/>
        <v>3.6</v>
      </c>
      <c r="H15" s="88"/>
      <c r="I15" s="18">
        <f t="shared" si="7"/>
        <v>0</v>
      </c>
      <c r="J15" s="37">
        <v>12.4</v>
      </c>
      <c r="K15" s="32">
        <f t="shared" si="8"/>
        <v>0</v>
      </c>
      <c r="L15" s="77"/>
      <c r="M15" s="16">
        <v>33</v>
      </c>
      <c r="N15" s="17" t="s">
        <v>30</v>
      </c>
      <c r="O15" s="16" t="s">
        <v>103</v>
      </c>
      <c r="P15" s="16" t="s">
        <v>36</v>
      </c>
      <c r="Q15" s="94">
        <v>30</v>
      </c>
      <c r="R15" s="98">
        <v>0.1</v>
      </c>
      <c r="S15" s="79">
        <f t="shared" si="5"/>
        <v>3</v>
      </c>
      <c r="T15" s="92"/>
      <c r="U15" s="18">
        <f t="shared" si="0"/>
        <v>0</v>
      </c>
      <c r="V15" s="37">
        <v>2.4</v>
      </c>
      <c r="W15" s="32">
        <f t="shared" si="1"/>
        <v>0</v>
      </c>
      <c r="X15" s="55">
        <v>1.304E-2</v>
      </c>
      <c r="Y15" s="32">
        <f t="shared" si="6"/>
        <v>0</v>
      </c>
      <c r="Z15" s="77"/>
      <c r="AC15" s="90"/>
    </row>
    <row r="16" spans="1:29" ht="16.5" customHeight="1" x14ac:dyDescent="0.25">
      <c r="A16" s="16">
        <v>8</v>
      </c>
      <c r="B16" s="17" t="s">
        <v>12</v>
      </c>
      <c r="C16" s="16" t="s">
        <v>18</v>
      </c>
      <c r="D16" s="16" t="s">
        <v>15</v>
      </c>
      <c r="E16" s="94">
        <v>9</v>
      </c>
      <c r="F16" s="95">
        <v>0.4</v>
      </c>
      <c r="G16" s="95">
        <f t="shared" si="9"/>
        <v>3.6</v>
      </c>
      <c r="H16" s="88"/>
      <c r="I16" s="18">
        <f t="shared" si="7"/>
        <v>0</v>
      </c>
      <c r="J16" s="37">
        <v>12.4</v>
      </c>
      <c r="K16" s="32">
        <f t="shared" si="8"/>
        <v>0</v>
      </c>
      <c r="L16" s="77"/>
      <c r="M16" s="16">
        <v>34</v>
      </c>
      <c r="N16" s="17" t="s">
        <v>37</v>
      </c>
      <c r="O16" s="16" t="s">
        <v>38</v>
      </c>
      <c r="P16" s="16" t="s">
        <v>36</v>
      </c>
      <c r="Q16" s="94">
        <v>30</v>
      </c>
      <c r="R16" s="98">
        <v>0.1</v>
      </c>
      <c r="S16" s="79">
        <f t="shared" si="5"/>
        <v>3</v>
      </c>
      <c r="T16" s="92"/>
      <c r="U16" s="18">
        <f t="shared" si="0"/>
        <v>0</v>
      </c>
      <c r="V16" s="37">
        <v>2.4</v>
      </c>
      <c r="W16" s="32">
        <f t="shared" si="1"/>
        <v>0</v>
      </c>
      <c r="X16" s="55">
        <v>1.304E-2</v>
      </c>
      <c r="Y16" s="32">
        <f t="shared" si="6"/>
        <v>0</v>
      </c>
      <c r="Z16" s="77"/>
      <c r="AC16" s="90"/>
    </row>
    <row r="17" spans="1:29" ht="16.5" customHeight="1" x14ac:dyDescent="0.25">
      <c r="A17" s="270" t="s">
        <v>100</v>
      </c>
      <c r="B17" s="271"/>
      <c r="C17" s="271"/>
      <c r="D17" s="271"/>
      <c r="E17" s="271"/>
      <c r="F17" s="271"/>
      <c r="G17" s="272"/>
      <c r="H17" s="20">
        <f>SUM(H13:H16)</f>
        <v>0</v>
      </c>
      <c r="I17" s="19">
        <f>SUM(I13:I16)</f>
        <v>0</v>
      </c>
      <c r="J17" s="33"/>
      <c r="K17" s="38">
        <f>SUM(K13:K16)</f>
        <v>0</v>
      </c>
      <c r="L17" s="77"/>
      <c r="M17" s="16">
        <v>35</v>
      </c>
      <c r="N17" s="17" t="s">
        <v>39</v>
      </c>
      <c r="O17" s="16" t="s">
        <v>40</v>
      </c>
      <c r="P17" s="16" t="s">
        <v>36</v>
      </c>
      <c r="Q17" s="94">
        <v>40</v>
      </c>
      <c r="R17" s="98">
        <v>8.5800000000000001E-2</v>
      </c>
      <c r="S17" s="79">
        <f t="shared" si="5"/>
        <v>3.4319999999999999</v>
      </c>
      <c r="T17" s="92"/>
      <c r="U17" s="18">
        <f t="shared" si="0"/>
        <v>0</v>
      </c>
      <c r="V17" s="37">
        <v>3.1</v>
      </c>
      <c r="W17" s="32">
        <f t="shared" si="1"/>
        <v>0</v>
      </c>
      <c r="X17" s="55">
        <v>1.8149999999999999E-2</v>
      </c>
      <c r="Y17" s="32">
        <f t="shared" si="6"/>
        <v>0</v>
      </c>
      <c r="Z17" s="77"/>
      <c r="AC17" s="90"/>
    </row>
    <row r="18" spans="1:29" ht="16.5" customHeight="1" x14ac:dyDescent="0.25">
      <c r="A18" s="280" t="s">
        <v>70</v>
      </c>
      <c r="B18" s="281"/>
      <c r="C18" s="281"/>
      <c r="D18" s="281"/>
      <c r="E18" s="281"/>
      <c r="F18" s="281"/>
      <c r="G18" s="282"/>
      <c r="H18" s="6">
        <f>H12+H17</f>
        <v>0</v>
      </c>
      <c r="I18" s="7">
        <f>I12+I17</f>
        <v>0</v>
      </c>
      <c r="J18" s="34"/>
      <c r="K18" s="39">
        <f>K12+K17</f>
        <v>0</v>
      </c>
      <c r="L18" s="77"/>
      <c r="M18" s="16">
        <v>36</v>
      </c>
      <c r="N18" s="17" t="s">
        <v>41</v>
      </c>
      <c r="O18" s="16" t="s">
        <v>42</v>
      </c>
      <c r="P18" s="16" t="s">
        <v>36</v>
      </c>
      <c r="Q18" s="94">
        <v>40</v>
      </c>
      <c r="R18" s="98">
        <v>8.5800000000000001E-2</v>
      </c>
      <c r="S18" s="79">
        <f t="shared" si="5"/>
        <v>3.4319999999999999</v>
      </c>
      <c r="T18" s="92"/>
      <c r="U18" s="18">
        <f t="shared" si="0"/>
        <v>0</v>
      </c>
      <c r="V18" s="37">
        <v>3.1</v>
      </c>
      <c r="W18" s="32">
        <f t="shared" si="1"/>
        <v>0</v>
      </c>
      <c r="X18" s="55">
        <v>1.8149999999999999E-2</v>
      </c>
      <c r="Y18" s="32">
        <f t="shared" si="6"/>
        <v>0</v>
      </c>
      <c r="Z18" s="77"/>
      <c r="AC18" s="90"/>
    </row>
    <row r="19" spans="1:29" ht="16.5" customHeight="1" x14ac:dyDescent="0.25">
      <c r="A19" s="16">
        <v>9</v>
      </c>
      <c r="B19" s="17" t="s">
        <v>188</v>
      </c>
      <c r="C19" s="16" t="s">
        <v>104</v>
      </c>
      <c r="D19" s="16" t="s">
        <v>7</v>
      </c>
      <c r="E19" s="94">
        <v>12</v>
      </c>
      <c r="F19" s="96">
        <v>0.19</v>
      </c>
      <c r="G19" s="95">
        <f>E19*F19</f>
        <v>2.2800000000000002</v>
      </c>
      <c r="H19" s="97"/>
      <c r="I19" s="18">
        <f t="shared" ref="I19:I29" si="10">G19*H19</f>
        <v>0</v>
      </c>
      <c r="J19" s="37">
        <v>10.93</v>
      </c>
      <c r="K19" s="32">
        <f t="shared" ref="K19:K29" si="11">H19*J19</f>
        <v>0</v>
      </c>
      <c r="L19" s="77"/>
      <c r="M19" s="16">
        <v>37</v>
      </c>
      <c r="N19" s="17" t="s">
        <v>43</v>
      </c>
      <c r="O19" s="16" t="s">
        <v>44</v>
      </c>
      <c r="P19" s="16" t="s">
        <v>45</v>
      </c>
      <c r="Q19" s="94">
        <v>40</v>
      </c>
      <c r="R19" s="98">
        <v>8.5800000000000001E-2</v>
      </c>
      <c r="S19" s="79">
        <f t="shared" si="5"/>
        <v>3.4319999999999999</v>
      </c>
      <c r="T19" s="92"/>
      <c r="U19" s="18">
        <f t="shared" si="0"/>
        <v>0</v>
      </c>
      <c r="V19" s="37">
        <v>2.9</v>
      </c>
      <c r="W19" s="32">
        <f t="shared" si="1"/>
        <v>0</v>
      </c>
      <c r="X19" s="55">
        <v>1.8149999999999999E-2</v>
      </c>
      <c r="Y19" s="32">
        <f t="shared" si="6"/>
        <v>0</v>
      </c>
      <c r="Z19" s="77"/>
      <c r="AC19" s="90"/>
    </row>
    <row r="20" spans="1:29" ht="16.5" customHeight="1" x14ac:dyDescent="0.25">
      <c r="A20" s="16">
        <v>10</v>
      </c>
      <c r="B20" s="17" t="s">
        <v>189</v>
      </c>
      <c r="C20" s="16" t="s">
        <v>105</v>
      </c>
      <c r="D20" s="16" t="s">
        <v>7</v>
      </c>
      <c r="E20" s="94">
        <v>20</v>
      </c>
      <c r="F20" s="96">
        <v>0.19</v>
      </c>
      <c r="G20" s="95">
        <f t="shared" ref="G20:G23" si="12">E20*F20</f>
        <v>3.8</v>
      </c>
      <c r="H20" s="97"/>
      <c r="I20" s="18">
        <f t="shared" si="10"/>
        <v>0</v>
      </c>
      <c r="J20" s="37">
        <v>10.93</v>
      </c>
      <c r="K20" s="32">
        <f t="shared" si="11"/>
        <v>0</v>
      </c>
      <c r="L20" s="77"/>
      <c r="M20" s="16">
        <v>38</v>
      </c>
      <c r="N20" s="17" t="s">
        <v>46</v>
      </c>
      <c r="O20" s="16" t="s">
        <v>47</v>
      </c>
      <c r="P20" s="16" t="s">
        <v>45</v>
      </c>
      <c r="Q20" s="94">
        <v>40</v>
      </c>
      <c r="R20" s="98">
        <v>8.5800000000000001E-2</v>
      </c>
      <c r="S20" s="79">
        <f t="shared" si="5"/>
        <v>3.4319999999999999</v>
      </c>
      <c r="T20" s="92"/>
      <c r="U20" s="18">
        <f t="shared" si="0"/>
        <v>0</v>
      </c>
      <c r="V20" s="37">
        <v>2.9</v>
      </c>
      <c r="W20" s="32">
        <f t="shared" si="1"/>
        <v>0</v>
      </c>
      <c r="X20" s="55">
        <v>1.8149999999999999E-2</v>
      </c>
      <c r="Y20" s="32">
        <f t="shared" si="6"/>
        <v>0</v>
      </c>
      <c r="Z20" s="77"/>
      <c r="AC20" s="90"/>
    </row>
    <row r="21" spans="1:29" ht="16.5" customHeight="1" x14ac:dyDescent="0.25">
      <c r="A21" s="16">
        <v>11</v>
      </c>
      <c r="B21" s="17" t="s">
        <v>106</v>
      </c>
      <c r="C21" s="16" t="s">
        <v>107</v>
      </c>
      <c r="D21" s="16" t="s">
        <v>7</v>
      </c>
      <c r="E21" s="94">
        <v>20</v>
      </c>
      <c r="F21" s="96">
        <v>0.19</v>
      </c>
      <c r="G21" s="95">
        <f t="shared" si="12"/>
        <v>3.8</v>
      </c>
      <c r="H21" s="97"/>
      <c r="I21" s="18">
        <f t="shared" si="10"/>
        <v>0</v>
      </c>
      <c r="J21" s="37">
        <v>10.93</v>
      </c>
      <c r="K21" s="32">
        <f t="shared" si="11"/>
        <v>0</v>
      </c>
      <c r="L21" s="77"/>
      <c r="M21" s="16">
        <v>39</v>
      </c>
      <c r="N21" s="17" t="s">
        <v>48</v>
      </c>
      <c r="O21" s="16" t="s">
        <v>49</v>
      </c>
      <c r="P21" s="16" t="s">
        <v>25</v>
      </c>
      <c r="Q21" s="94">
        <v>18</v>
      </c>
      <c r="R21" s="98">
        <v>0.25719999999999998</v>
      </c>
      <c r="S21" s="79">
        <f t="shared" si="5"/>
        <v>4.6295999999999999</v>
      </c>
      <c r="T21" s="92"/>
      <c r="U21" s="18">
        <f t="shared" si="0"/>
        <v>0</v>
      </c>
      <c r="V21" s="37">
        <v>2.9</v>
      </c>
      <c r="W21" s="32">
        <f t="shared" si="1"/>
        <v>0</v>
      </c>
      <c r="X21" s="55">
        <v>2.7619999999999999E-2</v>
      </c>
      <c r="Y21" s="32">
        <f t="shared" si="6"/>
        <v>0</v>
      </c>
      <c r="Z21" s="77"/>
      <c r="AC21" s="90"/>
    </row>
    <row r="22" spans="1:29" ht="16.5" customHeight="1" x14ac:dyDescent="0.25">
      <c r="A22" s="16">
        <v>12</v>
      </c>
      <c r="B22" s="17" t="s">
        <v>190</v>
      </c>
      <c r="C22" s="16" t="s">
        <v>191</v>
      </c>
      <c r="D22" s="16" t="s">
        <v>7</v>
      </c>
      <c r="E22" s="94">
        <v>20</v>
      </c>
      <c r="F22" s="96">
        <v>0.19</v>
      </c>
      <c r="G22" s="95">
        <f t="shared" si="12"/>
        <v>3.8</v>
      </c>
      <c r="H22" s="97"/>
      <c r="I22" s="18">
        <f t="shared" si="10"/>
        <v>0</v>
      </c>
      <c r="J22" s="37">
        <v>10.93</v>
      </c>
      <c r="K22" s="32">
        <f t="shared" si="11"/>
        <v>0</v>
      </c>
      <c r="L22" s="77"/>
      <c r="M22" s="16">
        <v>40</v>
      </c>
      <c r="N22" s="17" t="s">
        <v>50</v>
      </c>
      <c r="O22" s="16" t="s">
        <v>51</v>
      </c>
      <c r="P22" s="16" t="s">
        <v>25</v>
      </c>
      <c r="Q22" s="94">
        <v>18</v>
      </c>
      <c r="R22" s="98">
        <v>0.25719999999999998</v>
      </c>
      <c r="S22" s="79">
        <f t="shared" si="5"/>
        <v>4.6295999999999999</v>
      </c>
      <c r="T22" s="92"/>
      <c r="U22" s="18">
        <f t="shared" si="0"/>
        <v>0</v>
      </c>
      <c r="V22" s="37">
        <v>2.9</v>
      </c>
      <c r="W22" s="32">
        <f t="shared" si="1"/>
        <v>0</v>
      </c>
      <c r="X22" s="55">
        <v>2.7619999999999999E-2</v>
      </c>
      <c r="Y22" s="32">
        <f t="shared" si="6"/>
        <v>0</v>
      </c>
      <c r="Z22" s="77"/>
      <c r="AC22" s="90"/>
    </row>
    <row r="23" spans="1:29" ht="16.5" customHeight="1" x14ac:dyDescent="0.25">
      <c r="A23" s="16">
        <v>13</v>
      </c>
      <c r="B23" s="17" t="s">
        <v>192</v>
      </c>
      <c r="C23" s="16" t="s">
        <v>193</v>
      </c>
      <c r="D23" s="16" t="s">
        <v>7</v>
      </c>
      <c r="E23" s="94">
        <v>20</v>
      </c>
      <c r="F23" s="96">
        <v>0.19</v>
      </c>
      <c r="G23" s="95">
        <f t="shared" si="12"/>
        <v>3.8</v>
      </c>
      <c r="H23" s="97"/>
      <c r="I23" s="18">
        <f t="shared" si="10"/>
        <v>0</v>
      </c>
      <c r="J23" s="37">
        <v>10.93</v>
      </c>
      <c r="K23" s="32">
        <f t="shared" si="11"/>
        <v>0</v>
      </c>
      <c r="L23" s="77"/>
      <c r="M23" s="16">
        <v>41</v>
      </c>
      <c r="N23" s="17" t="s">
        <v>153</v>
      </c>
      <c r="O23" s="16" t="s">
        <v>52</v>
      </c>
      <c r="P23" s="16" t="s">
        <v>25</v>
      </c>
      <c r="Q23" s="94">
        <v>18</v>
      </c>
      <c r="R23" s="98">
        <v>0.25719999999999998</v>
      </c>
      <c r="S23" s="79">
        <f t="shared" si="5"/>
        <v>4.6295999999999999</v>
      </c>
      <c r="T23" s="92"/>
      <c r="U23" s="18">
        <f t="shared" si="0"/>
        <v>0</v>
      </c>
      <c r="V23" s="37">
        <v>2.9</v>
      </c>
      <c r="W23" s="32">
        <f t="shared" si="1"/>
        <v>0</v>
      </c>
      <c r="X23" s="55">
        <v>2.7619999999999999E-2</v>
      </c>
      <c r="Y23" s="32">
        <f t="shared" si="6"/>
        <v>0</v>
      </c>
      <c r="Z23" s="77"/>
      <c r="AC23" s="90"/>
    </row>
    <row r="24" spans="1:29" ht="16.5" customHeight="1" x14ac:dyDescent="0.25">
      <c r="A24" s="270" t="s">
        <v>69</v>
      </c>
      <c r="B24" s="271"/>
      <c r="C24" s="271"/>
      <c r="D24" s="271"/>
      <c r="E24" s="271"/>
      <c r="F24" s="271"/>
      <c r="G24" s="272"/>
      <c r="H24" s="20">
        <f>SUM(H19:H23)</f>
        <v>0</v>
      </c>
      <c r="I24" s="18">
        <f>SUM(I19:I23)</f>
        <v>0</v>
      </c>
      <c r="J24" s="33"/>
      <c r="K24" s="38">
        <f>SUM(K19:K23)</f>
        <v>0</v>
      </c>
      <c r="L24" s="77"/>
      <c r="M24" s="16">
        <v>42</v>
      </c>
      <c r="N24" s="17" t="s">
        <v>134</v>
      </c>
      <c r="O24" s="16" t="s">
        <v>123</v>
      </c>
      <c r="P24" s="16" t="s">
        <v>208</v>
      </c>
      <c r="Q24" s="94">
        <v>12</v>
      </c>
      <c r="R24" s="98">
        <v>0.2858</v>
      </c>
      <c r="S24" s="79">
        <f t="shared" si="5"/>
        <v>3.4295999999999998</v>
      </c>
      <c r="T24" s="92">
        <v>100</v>
      </c>
      <c r="U24" s="18">
        <f t="shared" si="0"/>
        <v>342.96</v>
      </c>
      <c r="V24" s="37">
        <v>2.1</v>
      </c>
      <c r="W24" s="32">
        <f t="shared" si="1"/>
        <v>210</v>
      </c>
      <c r="X24" s="55">
        <v>2.3140000000000001E-2</v>
      </c>
      <c r="Y24" s="32">
        <f t="shared" si="6"/>
        <v>2.3140000000000001</v>
      </c>
      <c r="Z24" s="77"/>
      <c r="AC24" s="90"/>
    </row>
    <row r="25" spans="1:29" ht="16.5" customHeight="1" x14ac:dyDescent="0.25">
      <c r="A25" s="16">
        <v>14</v>
      </c>
      <c r="B25" s="17" t="s">
        <v>188</v>
      </c>
      <c r="C25" s="16" t="s">
        <v>108</v>
      </c>
      <c r="D25" s="16" t="s">
        <v>21</v>
      </c>
      <c r="E25" s="94">
        <v>12</v>
      </c>
      <c r="F25" s="96">
        <v>0.38</v>
      </c>
      <c r="G25" s="95">
        <f>E25*F25</f>
        <v>4.5600000000000005</v>
      </c>
      <c r="H25" s="97"/>
      <c r="I25" s="18">
        <f t="shared" si="10"/>
        <v>0</v>
      </c>
      <c r="J25" s="37">
        <v>12.95</v>
      </c>
      <c r="K25" s="32">
        <f t="shared" si="11"/>
        <v>0</v>
      </c>
      <c r="L25" s="77"/>
      <c r="M25" s="16">
        <v>43</v>
      </c>
      <c r="N25" s="17" t="s">
        <v>135</v>
      </c>
      <c r="O25" s="16" t="s">
        <v>125</v>
      </c>
      <c r="P25" s="16" t="s">
        <v>208</v>
      </c>
      <c r="Q25" s="94">
        <v>12</v>
      </c>
      <c r="R25" s="98">
        <v>0.2858</v>
      </c>
      <c r="S25" s="79">
        <f t="shared" si="5"/>
        <v>3.4295999999999998</v>
      </c>
      <c r="T25" s="92">
        <v>60</v>
      </c>
      <c r="U25" s="18">
        <f t="shared" si="0"/>
        <v>205.77599999999998</v>
      </c>
      <c r="V25" s="37">
        <v>2.1</v>
      </c>
      <c r="W25" s="32">
        <f t="shared" si="1"/>
        <v>126</v>
      </c>
      <c r="X25" s="55">
        <v>2.3140000000000001E-2</v>
      </c>
      <c r="Y25" s="32">
        <f t="shared" si="6"/>
        <v>1.3884000000000001</v>
      </c>
      <c r="Z25" s="77"/>
      <c r="AC25" s="90"/>
    </row>
    <row r="26" spans="1:29" ht="16.5" customHeight="1" x14ac:dyDescent="0.25">
      <c r="A26" s="16">
        <v>15</v>
      </c>
      <c r="B26" s="17" t="s">
        <v>189</v>
      </c>
      <c r="C26" s="16" t="s">
        <v>109</v>
      </c>
      <c r="D26" s="16" t="s">
        <v>21</v>
      </c>
      <c r="E26" s="94">
        <v>12</v>
      </c>
      <c r="F26" s="96">
        <v>0.38</v>
      </c>
      <c r="G26" s="95">
        <f t="shared" ref="G26:G29" si="13">E26*F26</f>
        <v>4.5600000000000005</v>
      </c>
      <c r="H26" s="97"/>
      <c r="I26" s="18">
        <f t="shared" si="10"/>
        <v>0</v>
      </c>
      <c r="J26" s="37">
        <v>12.95</v>
      </c>
      <c r="K26" s="32">
        <f t="shared" si="11"/>
        <v>0</v>
      </c>
      <c r="L26" s="77"/>
      <c r="M26" s="16">
        <v>44</v>
      </c>
      <c r="N26" s="17" t="s">
        <v>133</v>
      </c>
      <c r="O26" s="16" t="s">
        <v>129</v>
      </c>
      <c r="P26" s="16" t="s">
        <v>208</v>
      </c>
      <c r="Q26" s="94">
        <v>12</v>
      </c>
      <c r="R26" s="98">
        <v>0.2858</v>
      </c>
      <c r="S26" s="79">
        <f t="shared" si="5"/>
        <v>3.4295999999999998</v>
      </c>
      <c r="T26" s="92">
        <v>150</v>
      </c>
      <c r="U26" s="18">
        <f t="shared" si="0"/>
        <v>514.43999999999994</v>
      </c>
      <c r="V26" s="37">
        <v>2.1</v>
      </c>
      <c r="W26" s="32">
        <f t="shared" si="1"/>
        <v>315</v>
      </c>
      <c r="X26" s="55">
        <v>2.3140000000000001E-2</v>
      </c>
      <c r="Y26" s="32">
        <f t="shared" si="6"/>
        <v>3.4710000000000001</v>
      </c>
      <c r="Z26" s="77"/>
      <c r="AC26" s="90"/>
    </row>
    <row r="27" spans="1:29" ht="16.5" customHeight="1" x14ac:dyDescent="0.25">
      <c r="A27" s="16">
        <v>16</v>
      </c>
      <c r="B27" s="17" t="s">
        <v>106</v>
      </c>
      <c r="C27" s="16" t="s">
        <v>110</v>
      </c>
      <c r="D27" s="16" t="s">
        <v>21</v>
      </c>
      <c r="E27" s="94">
        <v>12</v>
      </c>
      <c r="F27" s="96">
        <v>0.38</v>
      </c>
      <c r="G27" s="95">
        <f t="shared" si="13"/>
        <v>4.5600000000000005</v>
      </c>
      <c r="H27" s="97"/>
      <c r="I27" s="18">
        <f t="shared" si="10"/>
        <v>0</v>
      </c>
      <c r="J27" s="37">
        <v>12.95</v>
      </c>
      <c r="K27" s="32">
        <f t="shared" si="11"/>
        <v>0</v>
      </c>
      <c r="L27" s="77"/>
      <c r="M27" s="16">
        <v>45</v>
      </c>
      <c r="N27" s="17" t="s">
        <v>136</v>
      </c>
      <c r="O27" s="16" t="s">
        <v>130</v>
      </c>
      <c r="P27" s="16" t="s">
        <v>208</v>
      </c>
      <c r="Q27" s="94">
        <v>12</v>
      </c>
      <c r="R27" s="98">
        <v>0.2858</v>
      </c>
      <c r="S27" s="79">
        <f t="shared" si="5"/>
        <v>3.4295999999999998</v>
      </c>
      <c r="T27" s="92"/>
      <c r="U27" s="18">
        <f t="shared" si="0"/>
        <v>0</v>
      </c>
      <c r="V27" s="37">
        <v>2.1</v>
      </c>
      <c r="W27" s="32">
        <f t="shared" si="1"/>
        <v>0</v>
      </c>
      <c r="X27" s="55">
        <v>2.3140000000000001E-2</v>
      </c>
      <c r="Y27" s="32">
        <f t="shared" si="6"/>
        <v>0</v>
      </c>
      <c r="Z27" s="77"/>
      <c r="AC27" s="90"/>
    </row>
    <row r="28" spans="1:29" ht="16.5" customHeight="1" x14ac:dyDescent="0.25">
      <c r="A28" s="16">
        <v>17</v>
      </c>
      <c r="B28" s="17" t="s">
        <v>190</v>
      </c>
      <c r="C28" s="16" t="s">
        <v>194</v>
      </c>
      <c r="D28" s="16" t="s">
        <v>21</v>
      </c>
      <c r="E28" s="94">
        <v>12</v>
      </c>
      <c r="F28" s="96">
        <v>0.38</v>
      </c>
      <c r="G28" s="95">
        <f t="shared" si="13"/>
        <v>4.5600000000000005</v>
      </c>
      <c r="H28" s="97"/>
      <c r="I28" s="18">
        <f t="shared" si="10"/>
        <v>0</v>
      </c>
      <c r="J28" s="37">
        <v>12.95</v>
      </c>
      <c r="K28" s="32">
        <f t="shared" si="11"/>
        <v>0</v>
      </c>
      <c r="L28" s="77"/>
      <c r="M28" s="16">
        <v>46</v>
      </c>
      <c r="N28" s="17" t="s">
        <v>140</v>
      </c>
      <c r="O28" s="16" t="s">
        <v>139</v>
      </c>
      <c r="P28" s="16" t="s">
        <v>208</v>
      </c>
      <c r="Q28" s="94">
        <v>12</v>
      </c>
      <c r="R28" s="98">
        <v>0.2858</v>
      </c>
      <c r="S28" s="79">
        <f>Q28*R28</f>
        <v>3.4295999999999998</v>
      </c>
      <c r="T28" s="92"/>
      <c r="U28" s="18">
        <f t="shared" si="0"/>
        <v>0</v>
      </c>
      <c r="V28" s="37">
        <v>2.1</v>
      </c>
      <c r="W28" s="32">
        <f>T28*V28</f>
        <v>0</v>
      </c>
      <c r="X28" s="55">
        <v>2.3140000000000001E-2</v>
      </c>
      <c r="Y28" s="32">
        <f>X28*T28</f>
        <v>0</v>
      </c>
      <c r="Z28" s="77"/>
      <c r="AC28" s="90"/>
    </row>
    <row r="29" spans="1:29" ht="16.5" customHeight="1" x14ac:dyDescent="0.25">
      <c r="A29" s="16">
        <v>18</v>
      </c>
      <c r="B29" s="17" t="s">
        <v>192</v>
      </c>
      <c r="C29" s="16" t="s">
        <v>195</v>
      </c>
      <c r="D29" s="16" t="s">
        <v>21</v>
      </c>
      <c r="E29" s="94">
        <v>12</v>
      </c>
      <c r="F29" s="96">
        <v>0.38</v>
      </c>
      <c r="G29" s="95">
        <f t="shared" si="13"/>
        <v>4.5600000000000005</v>
      </c>
      <c r="H29" s="97"/>
      <c r="I29" s="18">
        <f t="shared" si="10"/>
        <v>0</v>
      </c>
      <c r="J29" s="37">
        <v>12.95</v>
      </c>
      <c r="K29" s="32">
        <f t="shared" si="11"/>
        <v>0</v>
      </c>
      <c r="L29" s="77"/>
      <c r="M29" s="16">
        <v>47</v>
      </c>
      <c r="N29" s="17" t="s">
        <v>126</v>
      </c>
      <c r="O29" s="16" t="s">
        <v>127</v>
      </c>
      <c r="P29" s="16" t="s">
        <v>124</v>
      </c>
      <c r="Q29" s="94">
        <v>30</v>
      </c>
      <c r="R29" s="98">
        <v>0.21429999999999999</v>
      </c>
      <c r="S29" s="79">
        <f>Q29*R29</f>
        <v>6.4289999999999994</v>
      </c>
      <c r="T29" s="92">
        <v>100</v>
      </c>
      <c r="U29" s="18">
        <f t="shared" si="0"/>
        <v>642.9</v>
      </c>
      <c r="V29" s="37">
        <v>4</v>
      </c>
      <c r="W29" s="32">
        <f>T29*V29</f>
        <v>400</v>
      </c>
      <c r="X29" s="55">
        <v>2.1870000000000001E-2</v>
      </c>
      <c r="Y29" s="32">
        <f>X29*T29</f>
        <v>2.1870000000000003</v>
      </c>
      <c r="Z29" s="77"/>
      <c r="AC29" s="90"/>
    </row>
    <row r="30" spans="1:29" ht="16.5" customHeight="1" x14ac:dyDescent="0.25">
      <c r="A30" s="270" t="s">
        <v>111</v>
      </c>
      <c r="B30" s="271"/>
      <c r="C30" s="271"/>
      <c r="D30" s="271"/>
      <c r="E30" s="271"/>
      <c r="F30" s="271"/>
      <c r="G30" s="272"/>
      <c r="H30" s="20">
        <f>SUM(H25:H29)</f>
        <v>0</v>
      </c>
      <c r="I30" s="19">
        <f>SUM(I25:I29)</f>
        <v>0</v>
      </c>
      <c r="J30" s="33"/>
      <c r="K30" s="38">
        <f>SUM(K25:K29)</f>
        <v>0</v>
      </c>
      <c r="L30" s="77"/>
      <c r="M30" s="16">
        <v>48</v>
      </c>
      <c r="N30" s="17" t="s">
        <v>26</v>
      </c>
      <c r="O30" s="16" t="s">
        <v>128</v>
      </c>
      <c r="P30" s="16" t="s">
        <v>124</v>
      </c>
      <c r="Q30" s="94">
        <v>30</v>
      </c>
      <c r="R30" s="98">
        <v>0.21429999999999999</v>
      </c>
      <c r="S30" s="79">
        <f>Q30*R30</f>
        <v>6.4289999999999994</v>
      </c>
      <c r="T30" s="92">
        <v>80</v>
      </c>
      <c r="U30" s="18">
        <f t="shared" si="0"/>
        <v>514.31999999999994</v>
      </c>
      <c r="V30" s="37">
        <v>4</v>
      </c>
      <c r="W30" s="32">
        <f>T30*V30</f>
        <v>320</v>
      </c>
      <c r="X30" s="55">
        <v>2.1870000000000001E-2</v>
      </c>
      <c r="Y30" s="32">
        <f>X30*T30</f>
        <v>1.7496</v>
      </c>
      <c r="Z30" s="77"/>
      <c r="AC30" s="90"/>
    </row>
    <row r="31" spans="1:29" ht="16.5" customHeight="1" x14ac:dyDescent="0.25">
      <c r="A31" s="283" t="s">
        <v>112</v>
      </c>
      <c r="B31" s="284"/>
      <c r="C31" s="284"/>
      <c r="D31" s="284"/>
      <c r="E31" s="284"/>
      <c r="F31" s="284"/>
      <c r="G31" s="285"/>
      <c r="H31" s="45">
        <f>H24+H30</f>
        <v>0</v>
      </c>
      <c r="I31" s="46">
        <f>I24+I30</f>
        <v>0</v>
      </c>
      <c r="J31" s="47"/>
      <c r="K31" s="48">
        <f>K24+K30</f>
        <v>0</v>
      </c>
      <c r="L31" s="77"/>
      <c r="M31" s="16">
        <v>49</v>
      </c>
      <c r="N31" s="17" t="s">
        <v>137</v>
      </c>
      <c r="O31" s="16" t="s">
        <v>131</v>
      </c>
      <c r="P31" s="16" t="s">
        <v>124</v>
      </c>
      <c r="Q31" s="94">
        <v>30</v>
      </c>
      <c r="R31" s="98">
        <v>0.21429999999999999</v>
      </c>
      <c r="S31" s="79">
        <f>Q31*R31</f>
        <v>6.4289999999999994</v>
      </c>
      <c r="T31" s="92">
        <v>200</v>
      </c>
      <c r="U31" s="18">
        <f t="shared" si="0"/>
        <v>1285.8</v>
      </c>
      <c r="V31" s="37">
        <v>4</v>
      </c>
      <c r="W31" s="32">
        <f t="shared" ref="W31:W35" si="14">T31*V31</f>
        <v>800</v>
      </c>
      <c r="X31" s="55">
        <v>2.1870000000000001E-2</v>
      </c>
      <c r="Y31" s="32">
        <f t="shared" ref="Y31:Y35" si="15">X31*T31</f>
        <v>4.3740000000000006</v>
      </c>
      <c r="Z31" s="77"/>
      <c r="AC31" s="90"/>
    </row>
    <row r="32" spans="1:29" s="8" customFormat="1" ht="16.5" customHeight="1" x14ac:dyDescent="0.25">
      <c r="A32" s="16">
        <v>19</v>
      </c>
      <c r="B32" s="17" t="s">
        <v>154</v>
      </c>
      <c r="C32" s="16" t="s">
        <v>155</v>
      </c>
      <c r="D32" s="16" t="s">
        <v>7</v>
      </c>
      <c r="E32" s="94">
        <v>20</v>
      </c>
      <c r="F32" s="95">
        <v>0.2</v>
      </c>
      <c r="G32" s="95">
        <f>E32*F32</f>
        <v>4</v>
      </c>
      <c r="H32" s="97"/>
      <c r="I32" s="18">
        <f t="shared" ref="I32:I34" si="16">G32*H32</f>
        <v>0</v>
      </c>
      <c r="J32" s="37">
        <v>10.93</v>
      </c>
      <c r="K32" s="32">
        <f t="shared" ref="K32:K34" si="17">H32*J32</f>
        <v>0</v>
      </c>
      <c r="L32" s="77"/>
      <c r="M32" s="16">
        <v>50</v>
      </c>
      <c r="N32" s="17" t="s">
        <v>138</v>
      </c>
      <c r="O32" s="16" t="s">
        <v>132</v>
      </c>
      <c r="P32" s="16" t="s">
        <v>124</v>
      </c>
      <c r="Q32" s="94">
        <v>30</v>
      </c>
      <c r="R32" s="98">
        <v>0.21429999999999999</v>
      </c>
      <c r="S32" s="79">
        <f>Q32*R32</f>
        <v>6.4289999999999994</v>
      </c>
      <c r="T32" s="92">
        <v>70</v>
      </c>
      <c r="U32" s="18">
        <f t="shared" si="0"/>
        <v>450.03</v>
      </c>
      <c r="V32" s="37">
        <v>4</v>
      </c>
      <c r="W32" s="32">
        <f t="shared" si="14"/>
        <v>280</v>
      </c>
      <c r="X32" s="55">
        <v>2.1870000000000001E-2</v>
      </c>
      <c r="Y32" s="32">
        <f t="shared" si="15"/>
        <v>1.5308999999999999</v>
      </c>
      <c r="Z32" s="77"/>
      <c r="AC32" s="90"/>
    </row>
    <row r="33" spans="1:48" s="8" customFormat="1" ht="16.5" customHeight="1" x14ac:dyDescent="0.25">
      <c r="A33" s="16">
        <v>20</v>
      </c>
      <c r="B33" s="17" t="s">
        <v>156</v>
      </c>
      <c r="C33" s="16" t="s">
        <v>157</v>
      </c>
      <c r="D33" s="16" t="s">
        <v>7</v>
      </c>
      <c r="E33" s="94">
        <v>20</v>
      </c>
      <c r="F33" s="95">
        <v>0.2</v>
      </c>
      <c r="G33" s="95">
        <f t="shared" ref="G33:G34" si="18">E33*F33</f>
        <v>4</v>
      </c>
      <c r="H33" s="97"/>
      <c r="I33" s="18">
        <f t="shared" si="16"/>
        <v>0</v>
      </c>
      <c r="J33" s="37">
        <v>10.93</v>
      </c>
      <c r="K33" s="32">
        <f t="shared" si="17"/>
        <v>0</v>
      </c>
      <c r="L33" s="77"/>
      <c r="M33" s="16">
        <v>51</v>
      </c>
      <c r="N33" s="17" t="s">
        <v>198</v>
      </c>
      <c r="O33" s="16" t="s">
        <v>199</v>
      </c>
      <c r="P33" s="16" t="s">
        <v>148</v>
      </c>
      <c r="Q33" s="94">
        <v>24</v>
      </c>
      <c r="R33" s="98">
        <v>0.25</v>
      </c>
      <c r="S33" s="79">
        <f t="shared" ref="S33:S52" si="19">Q33*R33</f>
        <v>6</v>
      </c>
      <c r="T33" s="92">
        <v>15</v>
      </c>
      <c r="U33" s="18">
        <f t="shared" si="0"/>
        <v>90</v>
      </c>
      <c r="V33" s="37">
        <v>3.8</v>
      </c>
      <c r="W33" s="32">
        <f t="shared" si="14"/>
        <v>57</v>
      </c>
      <c r="X33" s="55">
        <v>3.0599999999999999E-2</v>
      </c>
      <c r="Y33" s="32">
        <f t="shared" si="15"/>
        <v>0.45899999999999996</v>
      </c>
      <c r="Z33" s="87"/>
      <c r="AC33" s="90"/>
    </row>
    <row r="34" spans="1:48" s="8" customFormat="1" ht="16.5" customHeight="1" x14ac:dyDescent="0.25">
      <c r="A34" s="16">
        <v>21</v>
      </c>
      <c r="B34" s="17" t="s">
        <v>158</v>
      </c>
      <c r="C34" s="16" t="s">
        <v>159</v>
      </c>
      <c r="D34" s="16" t="s">
        <v>7</v>
      </c>
      <c r="E34" s="94">
        <v>20</v>
      </c>
      <c r="F34" s="95">
        <v>0.2</v>
      </c>
      <c r="G34" s="95">
        <f t="shared" si="18"/>
        <v>4</v>
      </c>
      <c r="H34" s="97"/>
      <c r="I34" s="18">
        <f t="shared" si="16"/>
        <v>0</v>
      </c>
      <c r="J34" s="37">
        <v>10.93</v>
      </c>
      <c r="K34" s="32">
        <f t="shared" si="17"/>
        <v>0</v>
      </c>
      <c r="L34" s="77"/>
      <c r="M34" s="16">
        <v>52</v>
      </c>
      <c r="N34" s="17" t="s">
        <v>200</v>
      </c>
      <c r="O34" s="16" t="s">
        <v>201</v>
      </c>
      <c r="P34" s="16" t="s">
        <v>148</v>
      </c>
      <c r="Q34" s="94">
        <v>24</v>
      </c>
      <c r="R34" s="98">
        <v>0.25</v>
      </c>
      <c r="S34" s="79">
        <f t="shared" si="19"/>
        <v>6</v>
      </c>
      <c r="T34" s="92">
        <v>15</v>
      </c>
      <c r="U34" s="18">
        <f t="shared" si="0"/>
        <v>90</v>
      </c>
      <c r="V34" s="37">
        <v>3.8</v>
      </c>
      <c r="W34" s="32">
        <f t="shared" si="14"/>
        <v>57</v>
      </c>
      <c r="X34" s="55">
        <v>3.0599999999999999E-2</v>
      </c>
      <c r="Y34" s="32">
        <f t="shared" si="15"/>
        <v>0.45899999999999996</v>
      </c>
      <c r="Z34" s="87"/>
      <c r="AC34" s="90"/>
    </row>
    <row r="35" spans="1:48" ht="16.5" customHeight="1" x14ac:dyDescent="0.25">
      <c r="A35" s="270" t="s">
        <v>69</v>
      </c>
      <c r="B35" s="271"/>
      <c r="C35" s="271"/>
      <c r="D35" s="271"/>
      <c r="E35" s="271"/>
      <c r="F35" s="271"/>
      <c r="G35" s="272"/>
      <c r="H35" s="20">
        <f>SUM(H32:H34)</f>
        <v>0</v>
      </c>
      <c r="I35" s="18">
        <f>SUM(I32:I34)</f>
        <v>0</v>
      </c>
      <c r="J35" s="33"/>
      <c r="K35" s="38">
        <f>SUM(K32:K34)</f>
        <v>0</v>
      </c>
      <c r="L35" s="77"/>
      <c r="M35" s="16">
        <v>53</v>
      </c>
      <c r="N35" s="17" t="s">
        <v>202</v>
      </c>
      <c r="O35" s="16" t="s">
        <v>203</v>
      </c>
      <c r="P35" s="16" t="s">
        <v>148</v>
      </c>
      <c r="Q35" s="94">
        <v>24</v>
      </c>
      <c r="R35" s="98">
        <v>0.25</v>
      </c>
      <c r="S35" s="79">
        <f t="shared" si="19"/>
        <v>6</v>
      </c>
      <c r="T35" s="92">
        <v>10</v>
      </c>
      <c r="U35" s="18">
        <f t="shared" si="0"/>
        <v>60</v>
      </c>
      <c r="V35" s="37">
        <v>3.8</v>
      </c>
      <c r="W35" s="32">
        <f t="shared" si="14"/>
        <v>38</v>
      </c>
      <c r="X35" s="55">
        <v>3.0599999999999999E-2</v>
      </c>
      <c r="Y35" s="32">
        <f t="shared" si="15"/>
        <v>0.30599999999999999</v>
      </c>
      <c r="Z35" s="87"/>
      <c r="AC35" s="90"/>
      <c r="AU35" s="8"/>
      <c r="AV35" s="8"/>
    </row>
    <row r="36" spans="1:48" ht="16.5" customHeight="1" x14ac:dyDescent="0.25">
      <c r="A36" s="16">
        <v>22</v>
      </c>
      <c r="B36" s="17" t="s">
        <v>154</v>
      </c>
      <c r="C36" s="16" t="s">
        <v>160</v>
      </c>
      <c r="D36" s="16" t="s">
        <v>21</v>
      </c>
      <c r="E36" s="94">
        <v>12</v>
      </c>
      <c r="F36" s="95">
        <v>0.4</v>
      </c>
      <c r="G36" s="95">
        <f>E36*F36</f>
        <v>4.8000000000000007</v>
      </c>
      <c r="H36" s="97"/>
      <c r="I36" s="18">
        <f t="shared" ref="I36:I38" si="20">G36*H36</f>
        <v>0</v>
      </c>
      <c r="J36" s="37">
        <v>12.95</v>
      </c>
      <c r="K36" s="32">
        <f t="shared" ref="K36:K38" si="21">H36*J36</f>
        <v>0</v>
      </c>
      <c r="L36" s="77"/>
      <c r="M36" s="16">
        <v>54</v>
      </c>
      <c r="N36" s="17" t="s">
        <v>53</v>
      </c>
      <c r="O36" s="16" t="s">
        <v>54</v>
      </c>
      <c r="P36" s="16" t="s">
        <v>55</v>
      </c>
      <c r="Q36" s="94">
        <v>20</v>
      </c>
      <c r="R36" s="99">
        <v>0.28599999999999998</v>
      </c>
      <c r="S36" s="79">
        <f t="shared" si="19"/>
        <v>5.72</v>
      </c>
      <c r="T36" s="92"/>
      <c r="U36" s="18">
        <f t="shared" si="0"/>
        <v>0</v>
      </c>
      <c r="V36" s="37">
        <v>6</v>
      </c>
      <c r="W36" s="32">
        <f>T36*V36</f>
        <v>0</v>
      </c>
      <c r="X36" s="55">
        <v>3.0110000000000001E-2</v>
      </c>
      <c r="Y36" s="32">
        <f>X36*T36</f>
        <v>0</v>
      </c>
      <c r="Z36" s="77"/>
      <c r="AC36" s="90"/>
    </row>
    <row r="37" spans="1:48" ht="16.5" customHeight="1" x14ac:dyDescent="0.25">
      <c r="A37" s="16">
        <v>23</v>
      </c>
      <c r="B37" s="17" t="s">
        <v>156</v>
      </c>
      <c r="C37" s="16" t="s">
        <v>161</v>
      </c>
      <c r="D37" s="16" t="s">
        <v>21</v>
      </c>
      <c r="E37" s="94">
        <v>12</v>
      </c>
      <c r="F37" s="95">
        <v>0.4</v>
      </c>
      <c r="G37" s="95">
        <f t="shared" ref="G37:G38" si="22">E37*F37</f>
        <v>4.8000000000000007</v>
      </c>
      <c r="H37" s="97"/>
      <c r="I37" s="18">
        <f t="shared" si="20"/>
        <v>0</v>
      </c>
      <c r="J37" s="37">
        <v>12.95</v>
      </c>
      <c r="K37" s="32">
        <f t="shared" si="21"/>
        <v>0</v>
      </c>
      <c r="L37" s="77"/>
      <c r="M37" s="16">
        <v>55</v>
      </c>
      <c r="N37" s="17" t="s">
        <v>56</v>
      </c>
      <c r="O37" s="16" t="s">
        <v>86</v>
      </c>
      <c r="P37" s="16" t="s">
        <v>57</v>
      </c>
      <c r="Q37" s="94">
        <v>300</v>
      </c>
      <c r="R37" s="98">
        <v>0.01</v>
      </c>
      <c r="S37" s="79">
        <f t="shared" si="19"/>
        <v>3</v>
      </c>
      <c r="T37" s="92"/>
      <c r="U37" s="18">
        <f t="shared" si="0"/>
        <v>0</v>
      </c>
      <c r="V37" s="37">
        <v>4.2</v>
      </c>
      <c r="W37" s="32">
        <f>T37*V37</f>
        <v>0</v>
      </c>
      <c r="X37" s="55">
        <v>1.8149999999999999E-2</v>
      </c>
      <c r="Y37" s="32">
        <f>X37*T37</f>
        <v>0</v>
      </c>
      <c r="Z37" s="77"/>
      <c r="AC37" s="90"/>
    </row>
    <row r="38" spans="1:48" ht="16.5" customHeight="1" x14ac:dyDescent="0.25">
      <c r="A38" s="16">
        <v>24</v>
      </c>
      <c r="B38" s="17" t="s">
        <v>158</v>
      </c>
      <c r="C38" s="16" t="s">
        <v>162</v>
      </c>
      <c r="D38" s="16" t="s">
        <v>21</v>
      </c>
      <c r="E38" s="94">
        <v>12</v>
      </c>
      <c r="F38" s="95">
        <v>0.4</v>
      </c>
      <c r="G38" s="95">
        <f t="shared" si="22"/>
        <v>4.8000000000000007</v>
      </c>
      <c r="H38" s="97"/>
      <c r="I38" s="18">
        <f t="shared" si="20"/>
        <v>0</v>
      </c>
      <c r="J38" s="37">
        <v>12.95</v>
      </c>
      <c r="K38" s="32">
        <f t="shared" si="21"/>
        <v>0</v>
      </c>
      <c r="L38" s="77"/>
      <c r="M38" s="16">
        <v>56</v>
      </c>
      <c r="N38" s="17" t="s">
        <v>58</v>
      </c>
      <c r="O38" s="16" t="s">
        <v>90</v>
      </c>
      <c r="P38" s="16" t="s">
        <v>57</v>
      </c>
      <c r="Q38" s="94">
        <v>300</v>
      </c>
      <c r="R38" s="98">
        <v>0.01</v>
      </c>
      <c r="S38" s="79">
        <f t="shared" si="19"/>
        <v>3</v>
      </c>
      <c r="T38" s="92">
        <v>70</v>
      </c>
      <c r="U38" s="18">
        <f t="shared" si="0"/>
        <v>210</v>
      </c>
      <c r="V38" s="37">
        <v>4.2</v>
      </c>
      <c r="W38" s="32">
        <f>T38*V38</f>
        <v>294</v>
      </c>
      <c r="X38" s="55">
        <v>1.8149999999999999E-2</v>
      </c>
      <c r="Y38" s="32">
        <f>X38*T38</f>
        <v>1.2705</v>
      </c>
      <c r="Z38" s="77"/>
      <c r="AC38" s="90"/>
    </row>
    <row r="39" spans="1:48" ht="16.5" customHeight="1" x14ac:dyDescent="0.25">
      <c r="A39" s="270" t="s">
        <v>111</v>
      </c>
      <c r="B39" s="271"/>
      <c r="C39" s="271"/>
      <c r="D39" s="271"/>
      <c r="E39" s="271"/>
      <c r="F39" s="271"/>
      <c r="G39" s="272"/>
      <c r="H39" s="20">
        <f>SUM(H36:H38)</f>
        <v>0</v>
      </c>
      <c r="I39" s="19">
        <f>SUM(I36:I38)</f>
        <v>0</v>
      </c>
      <c r="J39" s="33"/>
      <c r="K39" s="38">
        <f>SUM(K36:K38)</f>
        <v>0</v>
      </c>
      <c r="L39" s="77"/>
      <c r="M39" s="16">
        <v>57</v>
      </c>
      <c r="N39" s="17" t="s">
        <v>59</v>
      </c>
      <c r="O39" s="16" t="s">
        <v>88</v>
      </c>
      <c r="P39" s="16" t="s">
        <v>60</v>
      </c>
      <c r="Q39" s="94">
        <v>300</v>
      </c>
      <c r="R39" s="98">
        <v>0.01</v>
      </c>
      <c r="S39" s="79">
        <f t="shared" si="19"/>
        <v>3</v>
      </c>
      <c r="T39" s="92">
        <v>70</v>
      </c>
      <c r="U39" s="18">
        <f t="shared" si="0"/>
        <v>210</v>
      </c>
      <c r="V39" s="37">
        <v>3.6</v>
      </c>
      <c r="W39" s="32">
        <f t="shared" ref="W39" si="23">T39*V39</f>
        <v>252</v>
      </c>
      <c r="X39" s="55">
        <v>1.8149999999999999E-2</v>
      </c>
      <c r="Y39" s="32">
        <f t="shared" ref="Y39" si="24">X39*T39</f>
        <v>1.2705</v>
      </c>
      <c r="Z39" s="77"/>
      <c r="AC39" s="90"/>
    </row>
    <row r="40" spans="1:48" ht="16.5" customHeight="1" x14ac:dyDescent="0.25">
      <c r="A40" s="286" t="s">
        <v>163</v>
      </c>
      <c r="B40" s="287"/>
      <c r="C40" s="287"/>
      <c r="D40" s="287"/>
      <c r="E40" s="287"/>
      <c r="F40" s="287"/>
      <c r="G40" s="288"/>
      <c r="H40" s="57">
        <f>H35+H39</f>
        <v>0</v>
      </c>
      <c r="I40" s="58">
        <f>I35+I39</f>
        <v>0</v>
      </c>
      <c r="J40" s="59"/>
      <c r="K40" s="60">
        <f>K35+K39</f>
        <v>0</v>
      </c>
      <c r="L40" s="77"/>
      <c r="M40" s="16">
        <v>58</v>
      </c>
      <c r="N40" s="17" t="s">
        <v>61</v>
      </c>
      <c r="O40" s="16" t="s">
        <v>87</v>
      </c>
      <c r="P40" s="16" t="s">
        <v>60</v>
      </c>
      <c r="Q40" s="94">
        <v>300</v>
      </c>
      <c r="R40" s="99">
        <v>0.01</v>
      </c>
      <c r="S40" s="79">
        <f t="shared" si="19"/>
        <v>3</v>
      </c>
      <c r="T40" s="92">
        <v>55</v>
      </c>
      <c r="U40" s="18">
        <f t="shared" si="0"/>
        <v>165</v>
      </c>
      <c r="V40" s="37">
        <v>3.6</v>
      </c>
      <c r="W40" s="32">
        <f>T40*V40</f>
        <v>198</v>
      </c>
      <c r="X40" s="55">
        <v>1.8149999999999999E-2</v>
      </c>
      <c r="Y40" s="32">
        <f>X40*T40</f>
        <v>0.99824999999999997</v>
      </c>
      <c r="Z40" s="77"/>
      <c r="AC40" s="90"/>
    </row>
    <row r="41" spans="1:48" ht="16.5" customHeight="1" x14ac:dyDescent="0.25">
      <c r="A41" s="16">
        <v>25</v>
      </c>
      <c r="B41" s="17" t="s">
        <v>19</v>
      </c>
      <c r="C41" s="16" t="s">
        <v>20</v>
      </c>
      <c r="D41" s="16" t="s">
        <v>7</v>
      </c>
      <c r="E41" s="94">
        <v>12</v>
      </c>
      <c r="F41" s="96">
        <v>0.1</v>
      </c>
      <c r="G41" s="95">
        <f>E41*F41</f>
        <v>1.2000000000000002</v>
      </c>
      <c r="H41" s="97"/>
      <c r="I41" s="18">
        <f t="shared" ref="I41:I43" si="25">G41*H41</f>
        <v>0</v>
      </c>
      <c r="J41" s="37">
        <v>6.48</v>
      </c>
      <c r="K41" s="32">
        <f t="shared" ref="K41:K43" si="26">H41*J41</f>
        <v>0</v>
      </c>
      <c r="L41" s="77"/>
      <c r="M41" s="16">
        <v>59</v>
      </c>
      <c r="N41" s="17" t="s">
        <v>164</v>
      </c>
      <c r="O41" s="16" t="s">
        <v>165</v>
      </c>
      <c r="P41" s="16" t="s">
        <v>166</v>
      </c>
      <c r="Q41" s="94">
        <v>5</v>
      </c>
      <c r="R41" s="98">
        <v>0.55959999999999999</v>
      </c>
      <c r="S41" s="79">
        <f>Q41*R41</f>
        <v>2.798</v>
      </c>
      <c r="T41" s="92"/>
      <c r="U41" s="18">
        <f t="shared" si="0"/>
        <v>0</v>
      </c>
      <c r="V41" s="37">
        <v>5.5</v>
      </c>
      <c r="W41" s="32">
        <f>T41*V41</f>
        <v>0</v>
      </c>
      <c r="X41" s="55">
        <v>2.5159999999999998E-2</v>
      </c>
      <c r="Y41" s="32">
        <f t="shared" ref="Y41:Y58" si="27">X41*T41</f>
        <v>0</v>
      </c>
      <c r="Z41" s="77"/>
    </row>
    <row r="42" spans="1:48" ht="16.5" customHeight="1" x14ac:dyDescent="0.25">
      <c r="A42" s="16">
        <v>26</v>
      </c>
      <c r="B42" s="17" t="s">
        <v>19</v>
      </c>
      <c r="C42" s="16" t="s">
        <v>63</v>
      </c>
      <c r="D42" s="16" t="s">
        <v>21</v>
      </c>
      <c r="E42" s="94">
        <v>12</v>
      </c>
      <c r="F42" s="96">
        <v>0.14000000000000001</v>
      </c>
      <c r="G42" s="95">
        <f t="shared" ref="G42:G43" si="28">E42*F42</f>
        <v>1.6800000000000002</v>
      </c>
      <c r="H42" s="97"/>
      <c r="I42" s="18">
        <f t="shared" si="25"/>
        <v>0</v>
      </c>
      <c r="J42" s="37">
        <v>12.75</v>
      </c>
      <c r="K42" s="32">
        <f t="shared" si="26"/>
        <v>0</v>
      </c>
      <c r="L42" s="77"/>
      <c r="M42" s="16">
        <v>60</v>
      </c>
      <c r="N42" s="17" t="s">
        <v>167</v>
      </c>
      <c r="O42" s="16" t="s">
        <v>168</v>
      </c>
      <c r="P42" s="16" t="s">
        <v>166</v>
      </c>
      <c r="Q42" s="94">
        <v>5</v>
      </c>
      <c r="R42" s="98">
        <v>0.55959999999999999</v>
      </c>
      <c r="S42" s="79">
        <f t="shared" si="19"/>
        <v>2.798</v>
      </c>
      <c r="T42" s="92"/>
      <c r="U42" s="18">
        <f t="shared" si="0"/>
        <v>0</v>
      </c>
      <c r="V42" s="37">
        <v>5.5</v>
      </c>
      <c r="W42" s="32">
        <f t="shared" ref="W42:W44" si="29">T42*V42</f>
        <v>0</v>
      </c>
      <c r="X42" s="55">
        <v>2.5159999999999998E-2</v>
      </c>
      <c r="Y42" s="32">
        <f t="shared" si="27"/>
        <v>0</v>
      </c>
      <c r="Z42" s="77"/>
    </row>
    <row r="43" spans="1:48" ht="16.5" customHeight="1" x14ac:dyDescent="0.25">
      <c r="A43" s="16">
        <v>27</v>
      </c>
      <c r="B43" s="17" t="s">
        <v>19</v>
      </c>
      <c r="C43" s="16" t="s">
        <v>62</v>
      </c>
      <c r="D43" s="16" t="s">
        <v>22</v>
      </c>
      <c r="E43" s="94">
        <v>6</v>
      </c>
      <c r="F43" s="96">
        <v>0.15</v>
      </c>
      <c r="G43" s="95">
        <f t="shared" si="28"/>
        <v>0.89999999999999991</v>
      </c>
      <c r="H43" s="97"/>
      <c r="I43" s="18">
        <f t="shared" si="25"/>
        <v>0</v>
      </c>
      <c r="J43" s="37">
        <v>9.34</v>
      </c>
      <c r="K43" s="32">
        <f t="shared" si="26"/>
        <v>0</v>
      </c>
      <c r="L43" s="77"/>
      <c r="M43" s="16">
        <v>61</v>
      </c>
      <c r="N43" s="17" t="s">
        <v>169</v>
      </c>
      <c r="O43" s="16" t="s">
        <v>170</v>
      </c>
      <c r="P43" s="16" t="s">
        <v>166</v>
      </c>
      <c r="Q43" s="94">
        <v>5</v>
      </c>
      <c r="R43" s="98">
        <v>0.55959999999999999</v>
      </c>
      <c r="S43" s="79">
        <f t="shared" si="19"/>
        <v>2.798</v>
      </c>
      <c r="T43" s="92"/>
      <c r="U43" s="18">
        <f t="shared" si="0"/>
        <v>0</v>
      </c>
      <c r="V43" s="37">
        <v>5.5</v>
      </c>
      <c r="W43" s="32">
        <f t="shared" si="29"/>
        <v>0</v>
      </c>
      <c r="X43" s="55">
        <v>2.5159999999999998E-2</v>
      </c>
      <c r="Y43" s="32">
        <f t="shared" si="27"/>
        <v>0</v>
      </c>
      <c r="Z43" s="77"/>
    </row>
    <row r="44" spans="1:48" ht="16.5" customHeight="1" x14ac:dyDescent="0.25">
      <c r="A44" s="270" t="s">
        <v>114</v>
      </c>
      <c r="B44" s="271"/>
      <c r="C44" s="271"/>
      <c r="D44" s="271"/>
      <c r="E44" s="271"/>
      <c r="F44" s="271"/>
      <c r="G44" s="272"/>
      <c r="H44" s="20">
        <f>SUM(H41:H43)</f>
        <v>0</v>
      </c>
      <c r="I44" s="19">
        <f>SUM(I41:I43)</f>
        <v>0</v>
      </c>
      <c r="J44" s="33"/>
      <c r="K44" s="38">
        <f>SUM(K41:K43)</f>
        <v>0</v>
      </c>
      <c r="L44" s="77"/>
      <c r="M44" s="16">
        <v>62</v>
      </c>
      <c r="N44" s="17" t="s">
        <v>171</v>
      </c>
      <c r="O44" s="16" t="s">
        <v>172</v>
      </c>
      <c r="P44" s="16" t="s">
        <v>166</v>
      </c>
      <c r="Q44" s="94">
        <v>5</v>
      </c>
      <c r="R44" s="98">
        <v>0.57140000000000002</v>
      </c>
      <c r="S44" s="79">
        <f t="shared" si="19"/>
        <v>2.8570000000000002</v>
      </c>
      <c r="T44" s="92"/>
      <c r="U44" s="18">
        <f t="shared" si="0"/>
        <v>0</v>
      </c>
      <c r="V44" s="37">
        <v>5.5</v>
      </c>
      <c r="W44" s="32">
        <f t="shared" si="29"/>
        <v>0</v>
      </c>
      <c r="X44" s="55">
        <v>2.5159999999999998E-2</v>
      </c>
      <c r="Y44" s="32">
        <f t="shared" si="27"/>
        <v>0</v>
      </c>
      <c r="Z44" s="77"/>
    </row>
    <row r="45" spans="1:48" ht="16.5" customHeight="1" x14ac:dyDescent="0.25">
      <c r="A45" s="16">
        <v>28</v>
      </c>
      <c r="B45" s="17" t="s">
        <v>115</v>
      </c>
      <c r="C45" s="16" t="s">
        <v>116</v>
      </c>
      <c r="D45" s="16" t="s">
        <v>7</v>
      </c>
      <c r="E45" s="94">
        <v>12</v>
      </c>
      <c r="F45" s="96">
        <v>0.1</v>
      </c>
      <c r="G45" s="95">
        <f>E45*F45</f>
        <v>1.2000000000000002</v>
      </c>
      <c r="H45" s="97"/>
      <c r="I45" s="18">
        <f t="shared" ref="I45:I46" si="30">G45*H45</f>
        <v>0</v>
      </c>
      <c r="J45" s="37">
        <v>6.48</v>
      </c>
      <c r="K45" s="32">
        <f>H45*J45</f>
        <v>0</v>
      </c>
      <c r="L45" s="77"/>
      <c r="M45" s="16">
        <v>63</v>
      </c>
      <c r="N45" s="17" t="s">
        <v>173</v>
      </c>
      <c r="O45" s="16" t="s">
        <v>174</v>
      </c>
      <c r="P45" s="16" t="s">
        <v>175</v>
      </c>
      <c r="Q45" s="94">
        <v>6</v>
      </c>
      <c r="R45" s="98">
        <v>1</v>
      </c>
      <c r="S45" s="79">
        <f t="shared" si="19"/>
        <v>6</v>
      </c>
      <c r="T45" s="92"/>
      <c r="U45" s="18">
        <f t="shared" si="0"/>
        <v>0</v>
      </c>
      <c r="V45" s="37">
        <v>6.5</v>
      </c>
      <c r="W45" s="32">
        <f>T45*V45</f>
        <v>0</v>
      </c>
      <c r="X45" s="55"/>
      <c r="Y45" s="32">
        <f t="shared" si="27"/>
        <v>0</v>
      </c>
      <c r="Z45" s="77"/>
    </row>
    <row r="46" spans="1:48" ht="16.5" customHeight="1" x14ac:dyDescent="0.25">
      <c r="A46" s="16">
        <v>29</v>
      </c>
      <c r="B46" s="17" t="s">
        <v>115</v>
      </c>
      <c r="C46" s="16" t="s">
        <v>117</v>
      </c>
      <c r="D46" s="16" t="s">
        <v>21</v>
      </c>
      <c r="E46" s="94">
        <v>12</v>
      </c>
      <c r="F46" s="96">
        <v>0.14000000000000001</v>
      </c>
      <c r="G46" s="95">
        <f>E46*F46</f>
        <v>1.6800000000000002</v>
      </c>
      <c r="H46" s="97"/>
      <c r="I46" s="18">
        <f t="shared" si="30"/>
        <v>0</v>
      </c>
      <c r="J46" s="37">
        <v>12.75</v>
      </c>
      <c r="K46" s="32">
        <f t="shared" ref="K46" si="31">H46*J46</f>
        <v>0</v>
      </c>
      <c r="L46" s="77"/>
      <c r="M46" s="16">
        <v>64</v>
      </c>
      <c r="N46" s="17" t="s">
        <v>176</v>
      </c>
      <c r="O46" s="16" t="s">
        <v>177</v>
      </c>
      <c r="P46" s="16" t="s">
        <v>175</v>
      </c>
      <c r="Q46" s="94">
        <v>6</v>
      </c>
      <c r="R46" s="98">
        <v>1</v>
      </c>
      <c r="S46" s="79">
        <f t="shared" si="19"/>
        <v>6</v>
      </c>
      <c r="T46" s="92"/>
      <c r="U46" s="18">
        <f t="shared" si="0"/>
        <v>0</v>
      </c>
      <c r="V46" s="37">
        <v>6.5</v>
      </c>
      <c r="W46" s="32">
        <f t="shared" ref="W46:W48" si="32">T46*V46</f>
        <v>0</v>
      </c>
      <c r="X46" s="55"/>
      <c r="Y46" s="32">
        <f t="shared" si="27"/>
        <v>0</v>
      </c>
      <c r="Z46" s="77"/>
    </row>
    <row r="47" spans="1:48" ht="16.5" customHeight="1" x14ac:dyDescent="0.25">
      <c r="A47" s="270" t="s">
        <v>118</v>
      </c>
      <c r="B47" s="271"/>
      <c r="C47" s="271"/>
      <c r="D47" s="271"/>
      <c r="E47" s="271"/>
      <c r="F47" s="271"/>
      <c r="G47" s="272"/>
      <c r="H47" s="20">
        <f>SUM(H45:H46)</f>
        <v>0</v>
      </c>
      <c r="I47" s="19">
        <f>SUM(I45:I46)</f>
        <v>0</v>
      </c>
      <c r="J47" s="33"/>
      <c r="K47" s="38">
        <f>SUM(K45:K46)</f>
        <v>0</v>
      </c>
      <c r="L47" s="77"/>
      <c r="M47" s="16">
        <v>65</v>
      </c>
      <c r="N47" s="17" t="s">
        <v>178</v>
      </c>
      <c r="O47" s="16" t="s">
        <v>179</v>
      </c>
      <c r="P47" s="16" t="s">
        <v>175</v>
      </c>
      <c r="Q47" s="94">
        <v>6</v>
      </c>
      <c r="R47" s="98">
        <v>1</v>
      </c>
      <c r="S47" s="79">
        <f t="shared" si="19"/>
        <v>6</v>
      </c>
      <c r="T47" s="92"/>
      <c r="U47" s="18">
        <f t="shared" si="0"/>
        <v>0</v>
      </c>
      <c r="V47" s="37">
        <v>6.5</v>
      </c>
      <c r="W47" s="32">
        <f t="shared" si="32"/>
        <v>0</v>
      </c>
      <c r="X47" s="55"/>
      <c r="Y47" s="32">
        <f t="shared" si="27"/>
        <v>0</v>
      </c>
      <c r="Z47" s="77"/>
    </row>
    <row r="48" spans="1:48" ht="16.5" customHeight="1" x14ac:dyDescent="0.25">
      <c r="A48" s="273" t="s">
        <v>77</v>
      </c>
      <c r="B48" s="274"/>
      <c r="C48" s="274"/>
      <c r="D48" s="274"/>
      <c r="E48" s="274"/>
      <c r="F48" s="274"/>
      <c r="G48" s="275"/>
      <c r="H48" s="61">
        <f>H18+H31+H40+H44+H47</f>
        <v>0</v>
      </c>
      <c r="I48" s="62">
        <f>I18+I31+I40+I44+I47</f>
        <v>0</v>
      </c>
      <c r="J48" s="52"/>
      <c r="K48" s="63">
        <f>K18+K31+K40+K44+K47</f>
        <v>0</v>
      </c>
      <c r="L48" s="77"/>
      <c r="M48" s="16">
        <v>66</v>
      </c>
      <c r="N48" s="17" t="s">
        <v>180</v>
      </c>
      <c r="O48" s="16" t="s">
        <v>181</v>
      </c>
      <c r="P48" s="16" t="s">
        <v>175</v>
      </c>
      <c r="Q48" s="94">
        <v>6</v>
      </c>
      <c r="R48" s="98">
        <v>1.0286</v>
      </c>
      <c r="S48" s="79">
        <f t="shared" si="19"/>
        <v>6.1715999999999998</v>
      </c>
      <c r="T48" s="92"/>
      <c r="U48" s="18">
        <f t="shared" si="0"/>
        <v>0</v>
      </c>
      <c r="V48" s="37">
        <v>6.5</v>
      </c>
      <c r="W48" s="32">
        <f t="shared" si="32"/>
        <v>0</v>
      </c>
      <c r="X48" s="55"/>
      <c r="Y48" s="32">
        <f t="shared" si="27"/>
        <v>0</v>
      </c>
      <c r="Z48" s="77"/>
    </row>
    <row r="49" spans="1:48" ht="16.5" customHeight="1" x14ac:dyDescent="0.25">
      <c r="A49" s="77"/>
      <c r="B49" s="77"/>
      <c r="C49" s="77"/>
      <c r="D49" s="77"/>
      <c r="E49" s="77"/>
      <c r="F49" s="84"/>
      <c r="G49" s="84"/>
      <c r="H49" s="77"/>
      <c r="I49" s="77"/>
      <c r="J49" s="52"/>
      <c r="K49" s="53"/>
      <c r="L49" s="77"/>
      <c r="M49" s="16">
        <v>67</v>
      </c>
      <c r="N49" s="17" t="s">
        <v>164</v>
      </c>
      <c r="O49" s="16" t="s">
        <v>182</v>
      </c>
      <c r="P49" s="16" t="s">
        <v>183</v>
      </c>
      <c r="Q49" s="94">
        <v>10</v>
      </c>
      <c r="R49" s="98">
        <v>0.55000000000000004</v>
      </c>
      <c r="S49" s="79">
        <f t="shared" si="19"/>
        <v>5.5</v>
      </c>
      <c r="T49" s="92"/>
      <c r="U49" s="18">
        <f t="shared" si="0"/>
        <v>0</v>
      </c>
      <c r="V49" s="37">
        <v>10.5</v>
      </c>
      <c r="W49" s="32">
        <f>T49*V49</f>
        <v>0</v>
      </c>
      <c r="X49" s="55"/>
      <c r="Y49" s="32">
        <f t="shared" si="27"/>
        <v>0</v>
      </c>
      <c r="Z49" s="77"/>
    </row>
    <row r="50" spans="1:48" ht="16.5" customHeight="1" x14ac:dyDescent="0.25">
      <c r="A50" s="77"/>
      <c r="B50" s="77"/>
      <c r="C50" s="77"/>
      <c r="D50" s="77"/>
      <c r="E50" s="77"/>
      <c r="F50" s="84"/>
      <c r="G50" s="84"/>
      <c r="H50" s="77"/>
      <c r="I50" s="77"/>
      <c r="J50" s="52"/>
      <c r="K50" s="53"/>
      <c r="L50" s="77"/>
      <c r="M50" s="16">
        <v>68</v>
      </c>
      <c r="N50" s="17" t="s">
        <v>167</v>
      </c>
      <c r="O50" s="16" t="s">
        <v>184</v>
      </c>
      <c r="P50" s="16" t="s">
        <v>183</v>
      </c>
      <c r="Q50" s="94">
        <v>10</v>
      </c>
      <c r="R50" s="98">
        <v>0.55000000000000004</v>
      </c>
      <c r="S50" s="79">
        <f t="shared" si="19"/>
        <v>5.5</v>
      </c>
      <c r="T50" s="92"/>
      <c r="U50" s="18">
        <f t="shared" si="0"/>
        <v>0</v>
      </c>
      <c r="V50" s="37">
        <v>10.5</v>
      </c>
      <c r="W50" s="32">
        <f t="shared" ref="W50:W58" si="33">T50*V50</f>
        <v>0</v>
      </c>
      <c r="X50" s="55"/>
      <c r="Y50" s="32">
        <f t="shared" si="27"/>
        <v>0</v>
      </c>
      <c r="Z50" s="77"/>
    </row>
    <row r="51" spans="1:48" ht="16.5" customHeight="1" x14ac:dyDescent="0.25">
      <c r="A51" s="77"/>
      <c r="B51" s="77"/>
      <c r="C51" s="77"/>
      <c r="D51" s="77"/>
      <c r="E51" s="77"/>
      <c r="F51" s="84"/>
      <c r="G51" s="84"/>
      <c r="H51" s="77"/>
      <c r="I51" s="77"/>
      <c r="J51" s="52"/>
      <c r="K51" s="53"/>
      <c r="L51" s="77"/>
      <c r="M51" s="16">
        <v>69</v>
      </c>
      <c r="N51" s="17" t="s">
        <v>169</v>
      </c>
      <c r="O51" s="16" t="s">
        <v>185</v>
      </c>
      <c r="P51" s="16" t="s">
        <v>183</v>
      </c>
      <c r="Q51" s="94">
        <v>10</v>
      </c>
      <c r="R51" s="98">
        <v>0.55000000000000004</v>
      </c>
      <c r="S51" s="79">
        <f t="shared" si="19"/>
        <v>5.5</v>
      </c>
      <c r="T51" s="92"/>
      <c r="U51" s="18">
        <f t="shared" si="0"/>
        <v>0</v>
      </c>
      <c r="V51" s="37">
        <v>10.5</v>
      </c>
      <c r="W51" s="32">
        <f t="shared" si="33"/>
        <v>0</v>
      </c>
      <c r="X51" s="55"/>
      <c r="Y51" s="32">
        <f t="shared" si="27"/>
        <v>0</v>
      </c>
      <c r="Z51" s="8"/>
    </row>
    <row r="52" spans="1:48" ht="16.5" customHeight="1" x14ac:dyDescent="0.25">
      <c r="A52" s="73"/>
      <c r="B52" s="73"/>
      <c r="C52" s="73"/>
      <c r="D52" s="73"/>
      <c r="E52" s="73"/>
      <c r="F52" s="75"/>
      <c r="G52" s="75"/>
      <c r="H52" s="73"/>
      <c r="I52" s="73"/>
      <c r="J52" s="52"/>
      <c r="K52" s="53"/>
      <c r="L52" s="73"/>
      <c r="M52" s="16">
        <v>70</v>
      </c>
      <c r="N52" s="17" t="s">
        <v>171</v>
      </c>
      <c r="O52" s="16" t="s">
        <v>186</v>
      </c>
      <c r="P52" s="16" t="s">
        <v>183</v>
      </c>
      <c r="Q52" s="94">
        <v>10</v>
      </c>
      <c r="R52" s="99">
        <v>0.57140000000000002</v>
      </c>
      <c r="S52" s="79">
        <f t="shared" si="19"/>
        <v>5.7140000000000004</v>
      </c>
      <c r="T52" s="92"/>
      <c r="U52" s="18">
        <f>S52*T52</f>
        <v>0</v>
      </c>
      <c r="V52" s="37">
        <v>10.5</v>
      </c>
      <c r="W52" s="32">
        <f t="shared" si="33"/>
        <v>0</v>
      </c>
      <c r="X52" s="55"/>
      <c r="Y52" s="32">
        <f t="shared" si="27"/>
        <v>0</v>
      </c>
      <c r="Z52" s="8"/>
    </row>
    <row r="53" spans="1:48" ht="16.5" customHeight="1" x14ac:dyDescent="0.25">
      <c r="A53" s="73"/>
      <c r="B53" s="73"/>
      <c r="C53" s="73"/>
      <c r="D53" s="73"/>
      <c r="E53" s="73"/>
      <c r="F53" s="75"/>
      <c r="G53" s="75"/>
      <c r="H53" s="73"/>
      <c r="I53" s="73"/>
      <c r="J53" s="52"/>
      <c r="K53" s="53"/>
      <c r="L53" s="73"/>
      <c r="M53" s="16">
        <v>71</v>
      </c>
      <c r="N53" s="54" t="s">
        <v>150</v>
      </c>
      <c r="O53" s="16" t="s">
        <v>141</v>
      </c>
      <c r="P53" s="16" t="s">
        <v>147</v>
      </c>
      <c r="Q53" s="100">
        <v>100</v>
      </c>
      <c r="R53" s="99">
        <v>7.1499999999999994E-2</v>
      </c>
      <c r="S53" s="56">
        <f t="shared" ref="S53:S57" si="34">R53*Q53</f>
        <v>7.1499999999999995</v>
      </c>
      <c r="T53" s="92"/>
      <c r="U53" s="18">
        <f t="shared" ref="U53:U58" si="35">S53*T53</f>
        <v>0</v>
      </c>
      <c r="V53" s="37">
        <v>6</v>
      </c>
      <c r="W53" s="32">
        <f t="shared" si="33"/>
        <v>0</v>
      </c>
      <c r="X53" s="55">
        <v>2.7E-2</v>
      </c>
      <c r="Y53" s="32">
        <f t="shared" si="27"/>
        <v>0</v>
      </c>
      <c r="Z53" s="8"/>
    </row>
    <row r="54" spans="1:48" s="8" customFormat="1" ht="16.5" customHeight="1" x14ac:dyDescent="0.25">
      <c r="A54" s="73"/>
      <c r="B54" s="73"/>
      <c r="C54" s="73"/>
      <c r="D54" s="73"/>
      <c r="E54" s="73"/>
      <c r="F54" s="75"/>
      <c r="G54" s="75"/>
      <c r="H54" s="73"/>
      <c r="I54" s="73"/>
      <c r="J54" s="52"/>
      <c r="K54" s="53"/>
      <c r="L54" s="73"/>
      <c r="M54" s="16">
        <v>72</v>
      </c>
      <c r="N54" s="54" t="s">
        <v>149</v>
      </c>
      <c r="O54" s="16" t="s">
        <v>142</v>
      </c>
      <c r="P54" s="16" t="s">
        <v>147</v>
      </c>
      <c r="Q54" s="100">
        <v>100</v>
      </c>
      <c r="R54" s="99">
        <v>7.1499999999999994E-2</v>
      </c>
      <c r="S54" s="56">
        <f t="shared" si="34"/>
        <v>7.1499999999999995</v>
      </c>
      <c r="T54" s="92">
        <v>150</v>
      </c>
      <c r="U54" s="18">
        <f t="shared" si="35"/>
        <v>1072.5</v>
      </c>
      <c r="V54" s="37">
        <v>6</v>
      </c>
      <c r="W54" s="32">
        <f t="shared" si="33"/>
        <v>900</v>
      </c>
      <c r="X54" s="55">
        <v>2.7E-2</v>
      </c>
      <c r="Y54" s="32">
        <f t="shared" si="27"/>
        <v>4.05</v>
      </c>
      <c r="AU54" s="4"/>
      <c r="AV54" s="4"/>
    </row>
    <row r="55" spans="1:48" s="8" customFormat="1" ht="16.5" customHeight="1" x14ac:dyDescent="0.25">
      <c r="A55" s="73"/>
      <c r="B55" s="73"/>
      <c r="C55" s="73"/>
      <c r="D55" s="73"/>
      <c r="E55" s="73"/>
      <c r="F55" s="75"/>
      <c r="G55" s="75"/>
      <c r="H55" s="73"/>
      <c r="I55" s="73"/>
      <c r="J55" s="52"/>
      <c r="K55" s="53"/>
      <c r="L55" s="73"/>
      <c r="M55" s="16">
        <v>73</v>
      </c>
      <c r="N55" s="54" t="s">
        <v>150</v>
      </c>
      <c r="O55" s="16" t="s">
        <v>143</v>
      </c>
      <c r="P55" s="16" t="s">
        <v>148</v>
      </c>
      <c r="Q55" s="100">
        <v>30</v>
      </c>
      <c r="R55" s="99">
        <v>0.14299999999999999</v>
      </c>
      <c r="S55" s="56">
        <f t="shared" si="34"/>
        <v>4.29</v>
      </c>
      <c r="T55" s="92">
        <v>30</v>
      </c>
      <c r="U55" s="18">
        <f t="shared" si="35"/>
        <v>128.69999999999999</v>
      </c>
      <c r="V55" s="37">
        <v>3.3</v>
      </c>
      <c r="W55" s="32">
        <f t="shared" si="33"/>
        <v>99</v>
      </c>
      <c r="X55" s="55">
        <v>2.0500000000000001E-2</v>
      </c>
      <c r="Y55" s="32">
        <f t="shared" si="27"/>
        <v>0.61499999999999999</v>
      </c>
    </row>
    <row r="56" spans="1:48" s="8" customFormat="1" ht="16.5" customHeight="1" x14ac:dyDescent="0.25">
      <c r="A56" s="69"/>
      <c r="B56" s="69"/>
      <c r="C56" s="69"/>
      <c r="D56" s="69"/>
      <c r="E56" s="69"/>
      <c r="F56" s="70"/>
      <c r="G56" s="70"/>
      <c r="H56" s="69"/>
      <c r="I56" s="69"/>
      <c r="J56" s="52"/>
      <c r="K56" s="53"/>
      <c r="L56" s="69"/>
      <c r="M56" s="16">
        <v>74</v>
      </c>
      <c r="N56" s="54" t="s">
        <v>149</v>
      </c>
      <c r="O56" s="16" t="s">
        <v>144</v>
      </c>
      <c r="P56" s="16" t="s">
        <v>148</v>
      </c>
      <c r="Q56" s="100">
        <v>30</v>
      </c>
      <c r="R56" s="99">
        <v>0.14299999999999999</v>
      </c>
      <c r="S56" s="56">
        <f t="shared" si="34"/>
        <v>4.29</v>
      </c>
      <c r="T56" s="92">
        <v>25</v>
      </c>
      <c r="U56" s="18">
        <f t="shared" si="35"/>
        <v>107.25</v>
      </c>
      <c r="V56" s="37">
        <v>3.3</v>
      </c>
      <c r="W56" s="32">
        <f t="shared" si="33"/>
        <v>82.5</v>
      </c>
      <c r="X56" s="55">
        <v>2.0500000000000001E-2</v>
      </c>
      <c r="Y56" s="32">
        <f t="shared" si="27"/>
        <v>0.51250000000000007</v>
      </c>
    </row>
    <row r="57" spans="1:48" ht="15.75" x14ac:dyDescent="0.25">
      <c r="A57" s="69"/>
      <c r="B57" s="69"/>
      <c r="C57" s="69"/>
      <c r="D57" s="69"/>
      <c r="E57" s="69"/>
      <c r="F57" s="70"/>
      <c r="G57" s="70"/>
      <c r="H57" s="69"/>
      <c r="I57" s="69"/>
      <c r="J57" s="69"/>
      <c r="K57" s="69"/>
      <c r="L57" s="69"/>
      <c r="M57" s="16">
        <v>75</v>
      </c>
      <c r="N57" s="54" t="s">
        <v>152</v>
      </c>
      <c r="O57" s="16" t="s">
        <v>145</v>
      </c>
      <c r="P57" s="16" t="s">
        <v>25</v>
      </c>
      <c r="Q57" s="100">
        <v>12</v>
      </c>
      <c r="R57" s="99">
        <v>0.25750000000000001</v>
      </c>
      <c r="S57" s="56">
        <f t="shared" si="34"/>
        <v>3.09</v>
      </c>
      <c r="T57" s="92">
        <v>10</v>
      </c>
      <c r="U57" s="18">
        <f t="shared" si="35"/>
        <v>30.9</v>
      </c>
      <c r="V57" s="37">
        <v>2.9</v>
      </c>
      <c r="W57" s="32">
        <f t="shared" si="33"/>
        <v>29</v>
      </c>
      <c r="X57" s="55">
        <v>2.7E-2</v>
      </c>
      <c r="Y57" s="32">
        <f t="shared" si="27"/>
        <v>0.27</v>
      </c>
      <c r="Z57" s="8"/>
      <c r="AU57" s="8"/>
      <c r="AV57" s="8"/>
    </row>
    <row r="58" spans="1:48" ht="15.75" x14ac:dyDescent="0.25">
      <c r="A58" s="8"/>
      <c r="J58" s="35"/>
      <c r="K58" s="35"/>
      <c r="L58" s="8"/>
      <c r="M58" s="16">
        <v>76</v>
      </c>
      <c r="N58" s="54" t="s">
        <v>151</v>
      </c>
      <c r="O58" s="16" t="s">
        <v>146</v>
      </c>
      <c r="P58" s="16" t="s">
        <v>25</v>
      </c>
      <c r="Q58" s="100">
        <v>12</v>
      </c>
      <c r="R58" s="99">
        <v>0.25750000000000001</v>
      </c>
      <c r="S58" s="56">
        <f>R58*Q58</f>
        <v>3.09</v>
      </c>
      <c r="T58" s="92"/>
      <c r="U58" s="18">
        <f t="shared" si="35"/>
        <v>0</v>
      </c>
      <c r="V58" s="37">
        <v>2.9</v>
      </c>
      <c r="W58" s="32">
        <f t="shared" si="33"/>
        <v>0</v>
      </c>
      <c r="X58" s="55">
        <v>2.7E-2</v>
      </c>
      <c r="Y58" s="32">
        <f t="shared" si="27"/>
        <v>0</v>
      </c>
      <c r="Z58" s="8"/>
    </row>
    <row r="59" spans="1:48" ht="15.75" x14ac:dyDescent="0.25">
      <c r="A59" s="8"/>
      <c r="J59" s="35"/>
      <c r="K59" s="35"/>
      <c r="L59" s="8"/>
      <c r="M59" s="276" t="s">
        <v>71</v>
      </c>
      <c r="N59" s="277"/>
      <c r="O59" s="277"/>
      <c r="P59" s="277"/>
      <c r="Q59" s="277"/>
      <c r="R59" s="277"/>
      <c r="S59" s="278"/>
      <c r="T59" s="9">
        <f>SUM(T8:T58)</f>
        <v>1835</v>
      </c>
      <c r="U59" s="10">
        <f>SUM(U8:U58)</f>
        <v>8774.7759999999998</v>
      </c>
      <c r="V59" s="71"/>
      <c r="W59" s="50">
        <f>SUM(W8:W58)</f>
        <v>6392.5</v>
      </c>
      <c r="X59" s="51"/>
      <c r="Y59" s="50">
        <f>SUM(Y8:Y58)</f>
        <v>38.920650000000002</v>
      </c>
      <c r="Z59" s="8"/>
    </row>
    <row r="60" spans="1:48" ht="15.75" x14ac:dyDescent="0.25">
      <c r="A60" s="8"/>
      <c r="J60" s="35"/>
      <c r="K60" s="35"/>
      <c r="L60" s="8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"/>
    </row>
    <row r="61" spans="1:48" ht="15.75" x14ac:dyDescent="0.25">
      <c r="A61" s="8"/>
      <c r="B61" s="41" t="s">
        <v>73</v>
      </c>
      <c r="C61" s="42"/>
      <c r="D61" s="266">
        <f>I18*C61</f>
        <v>0</v>
      </c>
      <c r="E61" s="266"/>
      <c r="F61" s="264" t="s">
        <v>78</v>
      </c>
      <c r="G61" s="264"/>
      <c r="H61" s="264"/>
      <c r="I61" s="27">
        <f>I18+D61</f>
        <v>0</v>
      </c>
      <c r="J61" s="35"/>
      <c r="K61" s="35"/>
      <c r="L61" s="8"/>
      <c r="M61" s="8"/>
      <c r="N61" s="41" t="s">
        <v>74</v>
      </c>
      <c r="O61" s="42"/>
      <c r="P61" s="266">
        <f>U59*O61</f>
        <v>0</v>
      </c>
      <c r="Q61" s="266"/>
      <c r="R61" s="264" t="s">
        <v>65</v>
      </c>
      <c r="S61" s="264"/>
      <c r="T61" s="264"/>
      <c r="U61" s="27">
        <f>U59+P61</f>
        <v>8774.7759999999998</v>
      </c>
      <c r="V61" s="69"/>
      <c r="W61" s="69"/>
      <c r="X61" s="69"/>
      <c r="Y61" s="69"/>
      <c r="Z61" s="8"/>
    </row>
    <row r="62" spans="1:48" ht="15.75" x14ac:dyDescent="0.25">
      <c r="A62" s="8"/>
      <c r="B62" s="41" t="s">
        <v>113</v>
      </c>
      <c r="C62" s="42"/>
      <c r="D62" s="267">
        <f>I31*C62</f>
        <v>0</v>
      </c>
      <c r="E62" s="267"/>
      <c r="F62" s="268" t="s">
        <v>112</v>
      </c>
      <c r="G62" s="268"/>
      <c r="H62" s="268"/>
      <c r="I62" s="27">
        <f>I31+D62</f>
        <v>0</v>
      </c>
      <c r="J62" s="35"/>
      <c r="K62" s="35"/>
      <c r="L62" s="8"/>
      <c r="M62" s="8"/>
      <c r="N62" s="41" t="s">
        <v>83</v>
      </c>
      <c r="O62" s="42"/>
      <c r="P62" s="267">
        <f>U61*O62</f>
        <v>0</v>
      </c>
      <c r="Q62" s="267"/>
      <c r="R62" s="8"/>
      <c r="S62" s="8"/>
      <c r="T62" s="8"/>
      <c r="U62" s="28"/>
      <c r="V62" s="69"/>
      <c r="W62" s="69"/>
      <c r="X62" s="69"/>
      <c r="Y62" s="69"/>
      <c r="Z62" s="8"/>
    </row>
    <row r="63" spans="1:48" ht="15.75" x14ac:dyDescent="0.25">
      <c r="A63" s="69"/>
      <c r="B63" s="41" t="s">
        <v>187</v>
      </c>
      <c r="C63" s="42"/>
      <c r="D63" s="267">
        <f>I40*C63</f>
        <v>0</v>
      </c>
      <c r="E63" s="267"/>
      <c r="F63" s="268" t="s">
        <v>163</v>
      </c>
      <c r="G63" s="268"/>
      <c r="H63" s="268"/>
      <c r="I63" s="27">
        <f>I40+D63</f>
        <v>0</v>
      </c>
      <c r="J63" s="36"/>
      <c r="K63" s="36"/>
      <c r="L63" s="69"/>
      <c r="M63" s="8"/>
      <c r="N63" s="64"/>
      <c r="O63" s="65"/>
      <c r="P63" s="66"/>
      <c r="Q63" s="66"/>
      <c r="R63" s="8"/>
      <c r="S63" s="8"/>
      <c r="T63" s="8"/>
      <c r="U63" s="28"/>
      <c r="V63" s="69"/>
      <c r="W63" s="69"/>
      <c r="X63" s="69"/>
      <c r="Y63" s="69"/>
      <c r="Z63" s="8"/>
    </row>
    <row r="64" spans="1:48" ht="15.75" x14ac:dyDescent="0.25">
      <c r="A64" s="69"/>
      <c r="B64" s="41" t="s">
        <v>119</v>
      </c>
      <c r="C64" s="42"/>
      <c r="D64" s="267">
        <f>I44*C64</f>
        <v>0</v>
      </c>
      <c r="E64" s="267"/>
      <c r="F64" s="268" t="s">
        <v>120</v>
      </c>
      <c r="G64" s="268"/>
      <c r="H64" s="268"/>
      <c r="I64" s="27">
        <f>I44+D64</f>
        <v>0</v>
      </c>
      <c r="J64" s="69"/>
      <c r="K64" s="69"/>
      <c r="L64" s="69"/>
      <c r="M64" s="8"/>
      <c r="N64" s="43"/>
      <c r="O64" s="43"/>
      <c r="P64" s="28"/>
      <c r="Q64" s="28"/>
      <c r="R64" s="8"/>
      <c r="S64" s="8"/>
      <c r="T64" s="8"/>
      <c r="U64" s="28"/>
      <c r="V64" s="69"/>
      <c r="W64" s="69"/>
      <c r="X64" s="69"/>
      <c r="Y64" s="69"/>
      <c r="Z64" s="8"/>
    </row>
    <row r="65" spans="1:26" ht="15.75" x14ac:dyDescent="0.25">
      <c r="A65" s="69"/>
      <c r="B65" s="41" t="s">
        <v>121</v>
      </c>
      <c r="C65" s="42"/>
      <c r="D65" s="267">
        <f>I45*C65</f>
        <v>0</v>
      </c>
      <c r="E65" s="267"/>
      <c r="F65" s="268" t="s">
        <v>122</v>
      </c>
      <c r="G65" s="268"/>
      <c r="H65" s="268"/>
      <c r="I65" s="27">
        <f>I47+D65</f>
        <v>0</v>
      </c>
      <c r="J65" s="69"/>
      <c r="K65" s="69"/>
      <c r="L65" s="69"/>
      <c r="M65" s="8"/>
      <c r="N65" s="41" t="s">
        <v>91</v>
      </c>
      <c r="O65" s="42"/>
      <c r="P65" s="266">
        <f>P62+D67</f>
        <v>0</v>
      </c>
      <c r="Q65" s="266"/>
      <c r="R65" s="269" t="s">
        <v>80</v>
      </c>
      <c r="S65" s="269"/>
      <c r="T65" s="269"/>
      <c r="U65" s="29">
        <f>I66+U61+P65</f>
        <v>8774.7759999999998</v>
      </c>
      <c r="V65" s="69"/>
      <c r="W65" s="69"/>
      <c r="X65" s="69"/>
      <c r="Y65" s="69"/>
      <c r="Z65" s="67"/>
    </row>
    <row r="66" spans="1:26" ht="15.75" x14ac:dyDescent="0.25">
      <c r="A66" s="69"/>
      <c r="B66" s="49"/>
      <c r="C66" s="49"/>
      <c r="D66" s="72"/>
      <c r="E66" s="72"/>
      <c r="F66" s="263" t="s">
        <v>77</v>
      </c>
      <c r="G66" s="263"/>
      <c r="H66" s="263"/>
      <c r="I66" s="30">
        <f>SUM(I61:I65)</f>
        <v>0</v>
      </c>
      <c r="J66" s="69"/>
      <c r="K66" s="69"/>
      <c r="L66" s="69"/>
      <c r="M66" s="69"/>
      <c r="N66" s="69"/>
      <c r="O66" s="69"/>
      <c r="P66" s="72"/>
      <c r="Q66" s="72"/>
      <c r="R66" s="69"/>
      <c r="S66" s="69"/>
      <c r="T66" s="69"/>
      <c r="U66" s="72"/>
      <c r="V66" s="69"/>
      <c r="W66" s="69"/>
      <c r="X66" s="69"/>
      <c r="Y66" s="69"/>
      <c r="Z66" s="8"/>
    </row>
    <row r="67" spans="1:26" ht="15.75" x14ac:dyDescent="0.25">
      <c r="A67" s="8"/>
      <c r="B67" s="41" t="s">
        <v>83</v>
      </c>
      <c r="C67" s="42"/>
      <c r="D67" s="266">
        <f>I61*C67</f>
        <v>0</v>
      </c>
      <c r="E67" s="266"/>
      <c r="F67" s="70"/>
      <c r="G67" s="70"/>
      <c r="H67" s="69"/>
      <c r="I67" s="69"/>
      <c r="J67" s="8"/>
      <c r="K67" s="8"/>
      <c r="L67" s="8"/>
      <c r="M67" s="69"/>
      <c r="N67" s="69"/>
      <c r="O67" s="69"/>
      <c r="P67" s="69"/>
      <c r="Q67" s="69"/>
      <c r="R67" s="264" t="s">
        <v>97</v>
      </c>
      <c r="S67" s="264"/>
      <c r="T67" s="264"/>
      <c r="U67" s="12">
        <f>W59</f>
        <v>6392.5</v>
      </c>
      <c r="V67" s="69"/>
      <c r="W67" s="69"/>
      <c r="X67" s="69"/>
      <c r="Y67" s="69"/>
      <c r="Z67" s="8"/>
    </row>
    <row r="68" spans="1:26" ht="15.75" x14ac:dyDescent="0.25">
      <c r="A68" s="8"/>
      <c r="B68" s="26"/>
      <c r="C68" s="70"/>
      <c r="D68" s="70"/>
      <c r="E68" s="70"/>
      <c r="F68" s="70"/>
      <c r="G68" s="70"/>
      <c r="H68" s="69"/>
      <c r="I68" s="69"/>
      <c r="J68" s="8"/>
      <c r="K68" s="8"/>
      <c r="L68" s="8"/>
      <c r="M68" s="69"/>
      <c r="N68" s="69"/>
      <c r="O68" s="69"/>
      <c r="P68" s="69"/>
      <c r="Q68" s="69"/>
      <c r="R68" s="263" t="s">
        <v>98</v>
      </c>
      <c r="S68" s="263"/>
      <c r="T68" s="263"/>
      <c r="U68" s="40">
        <f>Y59</f>
        <v>38.920650000000002</v>
      </c>
      <c r="V68" s="8"/>
      <c r="W68" s="8"/>
      <c r="X68" s="8"/>
      <c r="Y68" s="8"/>
      <c r="Z68" s="8"/>
    </row>
    <row r="69" spans="1:26" ht="15.75" x14ac:dyDescent="0.25">
      <c r="A69" s="69"/>
      <c r="B69" s="26"/>
      <c r="C69" s="70"/>
      <c r="D69" s="70"/>
      <c r="E69" s="70"/>
      <c r="F69" s="264" t="s">
        <v>96</v>
      </c>
      <c r="G69" s="264"/>
      <c r="H69" s="264"/>
      <c r="I69" s="12">
        <f>K48</f>
        <v>0</v>
      </c>
      <c r="J69" s="69"/>
      <c r="K69" s="69"/>
      <c r="L69" s="69"/>
      <c r="M69" s="69"/>
      <c r="N69" s="8"/>
      <c r="O69" s="8"/>
      <c r="P69" s="8"/>
      <c r="Q69" s="8"/>
      <c r="R69" s="263" t="s">
        <v>99</v>
      </c>
      <c r="S69" s="263"/>
      <c r="T69" s="263"/>
      <c r="U69" s="40">
        <f>I69+U67</f>
        <v>6392.5</v>
      </c>
      <c r="V69" s="8"/>
      <c r="W69" s="8"/>
      <c r="X69" s="8"/>
      <c r="Y69" s="8"/>
      <c r="Z69" s="8"/>
    </row>
    <row r="70" spans="1:26" ht="15.75" x14ac:dyDescent="0.25">
      <c r="A70" s="69"/>
      <c r="B70" s="8"/>
      <c r="C70" s="8"/>
      <c r="D70" s="8"/>
      <c r="E70" s="8"/>
      <c r="F70" s="8"/>
      <c r="G70" s="8"/>
      <c r="H70" s="8"/>
      <c r="I70" s="8"/>
      <c r="J70" s="69"/>
      <c r="K70" s="69"/>
      <c r="L70" s="69"/>
      <c r="M70" s="8"/>
      <c r="N70" s="8"/>
      <c r="O70" s="8"/>
      <c r="P70" s="8"/>
      <c r="Q70" s="8"/>
      <c r="R70" s="8"/>
      <c r="S70" s="8"/>
      <c r="T70" s="8"/>
      <c r="U70" s="8"/>
      <c r="V70" s="69"/>
      <c r="W70" s="69"/>
      <c r="X70" s="69"/>
      <c r="Y70" s="69"/>
      <c r="Z70" s="69"/>
    </row>
    <row r="71" spans="1:26" ht="15.75" x14ac:dyDescent="0.25">
      <c r="B71" s="11" t="s">
        <v>81</v>
      </c>
      <c r="C71" s="265"/>
      <c r="D71" s="265"/>
      <c r="E71" s="265"/>
      <c r="F71" s="265"/>
      <c r="G71" s="265"/>
      <c r="H71" s="8"/>
      <c r="I71" s="8"/>
      <c r="M71" s="8"/>
      <c r="N71" s="11" t="s">
        <v>82</v>
      </c>
      <c r="O71" s="265"/>
      <c r="P71" s="265"/>
      <c r="Q71" s="265"/>
      <c r="R71" s="265"/>
      <c r="S71" s="265"/>
      <c r="T71" s="8"/>
      <c r="U71" s="8"/>
      <c r="V71" s="69"/>
      <c r="W71" s="69"/>
      <c r="X71" s="69"/>
      <c r="Y71" s="69"/>
      <c r="Z71" s="69"/>
    </row>
    <row r="72" spans="1:26" x14ac:dyDescent="0.25"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x14ac:dyDescent="0.25"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</sheetData>
  <mergeCells count="44">
    <mergeCell ref="R68:T68"/>
    <mergeCell ref="F69:H69"/>
    <mergeCell ref="R69:T69"/>
    <mergeCell ref="C71:G71"/>
    <mergeCell ref="O71:S71"/>
    <mergeCell ref="D67:E67"/>
    <mergeCell ref="R67:T67"/>
    <mergeCell ref="D62:E62"/>
    <mergeCell ref="F62:H62"/>
    <mergeCell ref="P62:Q62"/>
    <mergeCell ref="D63:E63"/>
    <mergeCell ref="F63:H63"/>
    <mergeCell ref="D64:E64"/>
    <mergeCell ref="F64:H64"/>
    <mergeCell ref="D65:E65"/>
    <mergeCell ref="F65:H65"/>
    <mergeCell ref="P65:Q65"/>
    <mergeCell ref="R65:T65"/>
    <mergeCell ref="F66:H66"/>
    <mergeCell ref="A47:G47"/>
    <mergeCell ref="A48:G48"/>
    <mergeCell ref="M59:S59"/>
    <mergeCell ref="D61:E61"/>
    <mergeCell ref="F61:H61"/>
    <mergeCell ref="P61:Q61"/>
    <mergeCell ref="R61:T61"/>
    <mergeCell ref="A44:G44"/>
    <mergeCell ref="A6:I6"/>
    <mergeCell ref="M6:U6"/>
    <mergeCell ref="A12:G12"/>
    <mergeCell ref="A17:G17"/>
    <mergeCell ref="A18:G18"/>
    <mergeCell ref="A24:G24"/>
    <mergeCell ref="A30:G30"/>
    <mergeCell ref="A31:G31"/>
    <mergeCell ref="A35:G35"/>
    <mergeCell ref="A39:G39"/>
    <mergeCell ref="A40:G40"/>
    <mergeCell ref="T5:U5"/>
    <mergeCell ref="A1:U1"/>
    <mergeCell ref="T2:U2"/>
    <mergeCell ref="A3:C3"/>
    <mergeCell ref="T3:U3"/>
    <mergeCell ref="T4:U4"/>
  </mergeCells>
  <pageMargins left="0.16" right="0.11" top="0.11" bottom="0.16" header="0.11" footer="0.16"/>
  <pageSetup paperSize="9" scale="5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R73"/>
  <sheetViews>
    <sheetView zoomScale="80" zoomScaleNormal="80" zoomScalePageLayoutView="80" workbookViewId="0">
      <selection sqref="A1:U1"/>
    </sheetView>
  </sheetViews>
  <sheetFormatPr defaultColWidth="8.7109375" defaultRowHeight="15" x14ac:dyDescent="0.25"/>
  <cols>
    <col min="1" max="1" width="4.28515625" style="4" customWidth="1"/>
    <col min="2" max="2" width="39.28515625" style="4" customWidth="1"/>
    <col min="3" max="5" width="12.28515625" style="4" customWidth="1"/>
    <col min="6" max="7" width="12.28515625" style="5" customWidth="1"/>
    <col min="8" max="9" width="19.28515625" style="4" customWidth="1"/>
    <col min="10" max="11" width="12.140625" style="4" hidden="1" customWidth="1"/>
    <col min="12" max="12" width="2.28515625" style="4" customWidth="1"/>
    <col min="13" max="13" width="4.28515625" style="4" customWidth="1"/>
    <col min="14" max="14" width="39.28515625" style="4" customWidth="1"/>
    <col min="15" max="19" width="12.28515625" style="4" customWidth="1"/>
    <col min="20" max="21" width="19.28515625" style="4" customWidth="1"/>
    <col min="22" max="25" width="8.7109375" style="4" hidden="1" customWidth="1"/>
    <col min="26" max="16384" width="8.7109375" style="4"/>
  </cols>
  <sheetData>
    <row r="1" spans="1:26" ht="21" x14ac:dyDescent="0.25">
      <c r="A1" s="289" t="s">
        <v>75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77"/>
      <c r="W1" s="77"/>
      <c r="X1" s="77"/>
      <c r="Y1" s="77"/>
      <c r="Z1" s="77"/>
    </row>
    <row r="2" spans="1:26" s="1" customFormat="1" ht="16.5" customHeight="1" x14ac:dyDescent="0.25">
      <c r="A2" s="25"/>
      <c r="B2" s="25"/>
      <c r="C2" s="22"/>
      <c r="D2" s="22"/>
      <c r="E2" s="22"/>
      <c r="F2" s="22"/>
      <c r="G2" s="22"/>
      <c r="S2" s="3" t="s">
        <v>66</v>
      </c>
      <c r="T2" s="291" t="s">
        <v>209</v>
      </c>
      <c r="U2" s="291"/>
    </row>
    <row r="3" spans="1:26" s="1" customFormat="1" ht="16.5" customHeight="1" x14ac:dyDescent="0.25">
      <c r="A3" s="290" t="s">
        <v>101</v>
      </c>
      <c r="B3" s="290"/>
      <c r="C3" s="290"/>
      <c r="D3" s="44"/>
      <c r="E3" s="44"/>
      <c r="F3" s="44"/>
      <c r="G3" s="22"/>
      <c r="S3" s="3" t="s">
        <v>84</v>
      </c>
      <c r="T3" s="291" t="s">
        <v>204</v>
      </c>
      <c r="U3" s="291"/>
    </row>
    <row r="4" spans="1:26" s="1" customFormat="1" ht="16.5" customHeight="1" x14ac:dyDescent="0.25">
      <c r="A4" s="23"/>
      <c r="B4" s="23"/>
      <c r="C4" s="24"/>
      <c r="D4" s="24"/>
      <c r="E4" s="24"/>
      <c r="F4" s="24"/>
      <c r="G4" s="22"/>
      <c r="S4" s="3" t="s">
        <v>85</v>
      </c>
      <c r="T4" s="291" t="s">
        <v>197</v>
      </c>
      <c r="U4" s="291"/>
    </row>
    <row r="5" spans="1:26" s="1" customFormat="1" ht="16.5" customHeight="1" x14ac:dyDescent="0.25">
      <c r="A5" s="23"/>
      <c r="B5" s="23"/>
      <c r="C5" s="24"/>
      <c r="D5" s="24"/>
      <c r="E5" s="24"/>
      <c r="F5" s="24"/>
      <c r="G5" s="22"/>
      <c r="S5" s="3" t="s">
        <v>89</v>
      </c>
      <c r="T5" s="291" t="s">
        <v>196</v>
      </c>
      <c r="U5" s="291"/>
    </row>
    <row r="6" spans="1:26" s="2" customFormat="1" ht="16.5" customHeight="1" x14ac:dyDescent="0.3">
      <c r="A6" s="279" t="s">
        <v>76</v>
      </c>
      <c r="B6" s="279"/>
      <c r="C6" s="279"/>
      <c r="D6" s="279"/>
      <c r="E6" s="279"/>
      <c r="F6" s="279"/>
      <c r="G6" s="279"/>
      <c r="H6" s="279"/>
      <c r="I6" s="279"/>
      <c r="J6" s="68"/>
      <c r="K6" s="68"/>
      <c r="M6" s="279" t="s">
        <v>72</v>
      </c>
      <c r="N6" s="279"/>
      <c r="O6" s="279"/>
      <c r="P6" s="279"/>
      <c r="Q6" s="279"/>
      <c r="R6" s="279"/>
      <c r="S6" s="279"/>
      <c r="T6" s="279"/>
      <c r="U6" s="279"/>
    </row>
    <row r="7" spans="1:26" ht="30" x14ac:dyDescent="0.25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5" t="s">
        <v>67</v>
      </c>
      <c r="G7" s="15" t="s">
        <v>68</v>
      </c>
      <c r="H7" s="14" t="s">
        <v>102</v>
      </c>
      <c r="I7" s="15" t="s">
        <v>64</v>
      </c>
      <c r="J7" s="31" t="s">
        <v>92</v>
      </c>
      <c r="K7" s="31" t="s">
        <v>93</v>
      </c>
      <c r="L7" s="77"/>
      <c r="M7" s="13" t="s">
        <v>0</v>
      </c>
      <c r="N7" s="14" t="s">
        <v>1</v>
      </c>
      <c r="O7" s="14" t="s">
        <v>2</v>
      </c>
      <c r="P7" s="14" t="s">
        <v>3</v>
      </c>
      <c r="Q7" s="14" t="s">
        <v>4</v>
      </c>
      <c r="R7" s="15" t="s">
        <v>67</v>
      </c>
      <c r="S7" s="15" t="s">
        <v>68</v>
      </c>
      <c r="T7" s="14" t="s">
        <v>102</v>
      </c>
      <c r="U7" s="15" t="s">
        <v>64</v>
      </c>
      <c r="V7" s="31" t="s">
        <v>92</v>
      </c>
      <c r="W7" s="31" t="s">
        <v>93</v>
      </c>
      <c r="X7" s="31" t="s">
        <v>94</v>
      </c>
      <c r="Y7" s="31" t="s">
        <v>95</v>
      </c>
      <c r="Z7" s="77"/>
    </row>
    <row r="8" spans="1:26" ht="16.5" customHeight="1" x14ac:dyDescent="0.25">
      <c r="A8" s="16">
        <v>1</v>
      </c>
      <c r="B8" s="17" t="s">
        <v>5</v>
      </c>
      <c r="C8" s="16" t="s">
        <v>6</v>
      </c>
      <c r="D8" s="16" t="s">
        <v>7</v>
      </c>
      <c r="E8" s="78">
        <v>20</v>
      </c>
      <c r="F8" s="79">
        <v>0.2</v>
      </c>
      <c r="G8" s="79">
        <f>E8*F8</f>
        <v>4</v>
      </c>
      <c r="H8" s="91"/>
      <c r="I8" s="18">
        <f>G8*H8</f>
        <v>0</v>
      </c>
      <c r="J8" s="37">
        <v>11.4</v>
      </c>
      <c r="K8" s="32">
        <f>H8*J8</f>
        <v>0</v>
      </c>
      <c r="L8" s="77"/>
      <c r="M8" s="16">
        <v>26</v>
      </c>
      <c r="N8" s="17" t="s">
        <v>23</v>
      </c>
      <c r="O8" s="16" t="s">
        <v>24</v>
      </c>
      <c r="P8" s="16" t="s">
        <v>25</v>
      </c>
      <c r="Q8" s="78">
        <v>30</v>
      </c>
      <c r="R8" s="80">
        <v>0.15770000000000001</v>
      </c>
      <c r="S8" s="79">
        <f>Q8*R8</f>
        <v>4.7309999999999999</v>
      </c>
      <c r="T8" s="91"/>
      <c r="U8" s="18">
        <f t="shared" ref="U8:U51" si="0">S8*T8</f>
        <v>0</v>
      </c>
      <c r="V8" s="37">
        <v>3.3</v>
      </c>
      <c r="W8" s="32">
        <f t="shared" ref="W8:W27" si="1">T8*V8</f>
        <v>0</v>
      </c>
      <c r="X8" s="55">
        <v>2.103E-2</v>
      </c>
      <c r="Y8" s="32">
        <f>X8*T8</f>
        <v>0</v>
      </c>
      <c r="Z8" s="77"/>
    </row>
    <row r="9" spans="1:26" ht="16.5" customHeight="1" x14ac:dyDescent="0.25">
      <c r="A9" s="16">
        <v>2</v>
      </c>
      <c r="B9" s="17" t="s">
        <v>8</v>
      </c>
      <c r="C9" s="16" t="s">
        <v>9</v>
      </c>
      <c r="D9" s="16" t="s">
        <v>7</v>
      </c>
      <c r="E9" s="78">
        <v>20</v>
      </c>
      <c r="F9" s="79">
        <v>0.2</v>
      </c>
      <c r="G9" s="79">
        <f t="shared" ref="G9:G11" si="2">E9*F9</f>
        <v>4</v>
      </c>
      <c r="H9" s="91"/>
      <c r="I9" s="18">
        <f t="shared" ref="I9:I11" si="3">G9*H9</f>
        <v>0</v>
      </c>
      <c r="J9" s="37">
        <v>11.4</v>
      </c>
      <c r="K9" s="32">
        <f t="shared" ref="K9:K11" si="4">H9*J9</f>
        <v>0</v>
      </c>
      <c r="L9" s="77"/>
      <c r="M9" s="16">
        <v>27</v>
      </c>
      <c r="N9" s="17" t="s">
        <v>26</v>
      </c>
      <c r="O9" s="16" t="s">
        <v>27</v>
      </c>
      <c r="P9" s="16" t="s">
        <v>25</v>
      </c>
      <c r="Q9" s="78">
        <v>30</v>
      </c>
      <c r="R9" s="80">
        <v>0.15770000000000001</v>
      </c>
      <c r="S9" s="79">
        <f t="shared" ref="S9:S27" si="5">Q9*R9</f>
        <v>4.7309999999999999</v>
      </c>
      <c r="T9" s="91"/>
      <c r="U9" s="18">
        <f t="shared" si="0"/>
        <v>0</v>
      </c>
      <c r="V9" s="37">
        <v>3.3</v>
      </c>
      <c r="W9" s="32">
        <f t="shared" si="1"/>
        <v>0</v>
      </c>
      <c r="X9" s="55">
        <v>2.103E-2</v>
      </c>
      <c r="Y9" s="32">
        <f t="shared" ref="Y9:Y27" si="6">X9*T9</f>
        <v>0</v>
      </c>
      <c r="Z9" s="77"/>
    </row>
    <row r="10" spans="1:26" ht="16.5" customHeight="1" x14ac:dyDescent="0.25">
      <c r="A10" s="16">
        <v>3</v>
      </c>
      <c r="B10" s="17" t="s">
        <v>10</v>
      </c>
      <c r="C10" s="16" t="s">
        <v>11</v>
      </c>
      <c r="D10" s="16" t="s">
        <v>7</v>
      </c>
      <c r="E10" s="78">
        <v>20</v>
      </c>
      <c r="F10" s="79">
        <v>0.2</v>
      </c>
      <c r="G10" s="79">
        <f t="shared" si="2"/>
        <v>4</v>
      </c>
      <c r="H10" s="91"/>
      <c r="I10" s="18">
        <f t="shared" si="3"/>
        <v>0</v>
      </c>
      <c r="J10" s="37">
        <v>11.4</v>
      </c>
      <c r="K10" s="32">
        <f t="shared" si="4"/>
        <v>0</v>
      </c>
      <c r="L10" s="77"/>
      <c r="M10" s="16">
        <v>28</v>
      </c>
      <c r="N10" s="17" t="s">
        <v>28</v>
      </c>
      <c r="O10" s="16" t="s">
        <v>29</v>
      </c>
      <c r="P10" s="16" t="s">
        <v>25</v>
      </c>
      <c r="Q10" s="78">
        <v>30</v>
      </c>
      <c r="R10" s="80">
        <v>0.15770000000000001</v>
      </c>
      <c r="S10" s="79">
        <f t="shared" si="5"/>
        <v>4.7309999999999999</v>
      </c>
      <c r="T10" s="91"/>
      <c r="U10" s="18">
        <f t="shared" si="0"/>
        <v>0</v>
      </c>
      <c r="V10" s="37">
        <v>3.3</v>
      </c>
      <c r="W10" s="32">
        <f t="shared" si="1"/>
        <v>0</v>
      </c>
      <c r="X10" s="55">
        <v>2.103E-2</v>
      </c>
      <c r="Y10" s="32">
        <f t="shared" si="6"/>
        <v>0</v>
      </c>
      <c r="Z10" s="77"/>
    </row>
    <row r="11" spans="1:26" ht="16.5" customHeight="1" x14ac:dyDescent="0.25">
      <c r="A11" s="16">
        <v>4</v>
      </c>
      <c r="B11" s="17" t="s">
        <v>12</v>
      </c>
      <c r="C11" s="16" t="s">
        <v>13</v>
      </c>
      <c r="D11" s="16" t="s">
        <v>7</v>
      </c>
      <c r="E11" s="78">
        <v>20</v>
      </c>
      <c r="F11" s="79">
        <v>0.2</v>
      </c>
      <c r="G11" s="79">
        <f t="shared" si="2"/>
        <v>4</v>
      </c>
      <c r="H11" s="91"/>
      <c r="I11" s="18">
        <f t="shared" si="3"/>
        <v>0</v>
      </c>
      <c r="J11" s="37">
        <v>11.4</v>
      </c>
      <c r="K11" s="32">
        <f t="shared" si="4"/>
        <v>0</v>
      </c>
      <c r="L11" s="77"/>
      <c r="M11" s="16">
        <v>29</v>
      </c>
      <c r="N11" s="17" t="s">
        <v>30</v>
      </c>
      <c r="O11" s="16" t="s">
        <v>31</v>
      </c>
      <c r="P11" s="16" t="s">
        <v>25</v>
      </c>
      <c r="Q11" s="78">
        <v>30</v>
      </c>
      <c r="R11" s="80">
        <v>0.15770000000000001</v>
      </c>
      <c r="S11" s="79">
        <f t="shared" si="5"/>
        <v>4.7309999999999999</v>
      </c>
      <c r="T11" s="91"/>
      <c r="U11" s="18">
        <f t="shared" si="0"/>
        <v>0</v>
      </c>
      <c r="V11" s="37">
        <v>3.3</v>
      </c>
      <c r="W11" s="32">
        <f t="shared" si="1"/>
        <v>0</v>
      </c>
      <c r="X11" s="55">
        <v>2.103E-2</v>
      </c>
      <c r="Y11" s="32">
        <f t="shared" si="6"/>
        <v>0</v>
      </c>
      <c r="Z11" s="77"/>
    </row>
    <row r="12" spans="1:26" ht="16.5" customHeight="1" x14ac:dyDescent="0.25">
      <c r="A12" s="270" t="s">
        <v>69</v>
      </c>
      <c r="B12" s="271"/>
      <c r="C12" s="271"/>
      <c r="D12" s="271"/>
      <c r="E12" s="271"/>
      <c r="F12" s="271"/>
      <c r="G12" s="272"/>
      <c r="H12" s="20">
        <f>SUM(H8:H11)</f>
        <v>0</v>
      </c>
      <c r="I12" s="19">
        <f>SUM(I8:I11)</f>
        <v>0</v>
      </c>
      <c r="J12" s="33"/>
      <c r="K12" s="38">
        <f>SUM(K8:K11)</f>
        <v>0</v>
      </c>
      <c r="L12" s="77"/>
      <c r="M12" s="16">
        <v>30</v>
      </c>
      <c r="N12" s="17" t="s">
        <v>79</v>
      </c>
      <c r="O12" s="16" t="s">
        <v>32</v>
      </c>
      <c r="P12" s="16" t="s">
        <v>25</v>
      </c>
      <c r="Q12" s="78">
        <v>27</v>
      </c>
      <c r="R12" s="81">
        <v>0.15190000000000001</v>
      </c>
      <c r="S12" s="79">
        <v>4.0999999999999996</v>
      </c>
      <c r="T12" s="91">
        <v>100</v>
      </c>
      <c r="U12" s="18">
        <f t="shared" si="0"/>
        <v>409.99999999999994</v>
      </c>
      <c r="V12" s="37">
        <v>3</v>
      </c>
      <c r="W12" s="32">
        <f t="shared" si="1"/>
        <v>300</v>
      </c>
      <c r="X12" s="55">
        <v>1.9519999999999999E-2</v>
      </c>
      <c r="Y12" s="32">
        <f t="shared" si="6"/>
        <v>1.952</v>
      </c>
      <c r="Z12" s="77"/>
    </row>
    <row r="13" spans="1:26" ht="16.5" customHeight="1" x14ac:dyDescent="0.25">
      <c r="A13" s="16">
        <v>5</v>
      </c>
      <c r="B13" s="17" t="s">
        <v>5</v>
      </c>
      <c r="C13" s="16" t="s">
        <v>14</v>
      </c>
      <c r="D13" s="16" t="s">
        <v>15</v>
      </c>
      <c r="E13" s="78">
        <v>9</v>
      </c>
      <c r="F13" s="79">
        <v>0.4</v>
      </c>
      <c r="G13" s="79">
        <f>E13*F13</f>
        <v>3.6</v>
      </c>
      <c r="H13" s="88"/>
      <c r="I13" s="18">
        <f t="shared" ref="I13:I16" si="7">G13*H13</f>
        <v>0</v>
      </c>
      <c r="J13" s="37">
        <v>12.4</v>
      </c>
      <c r="K13" s="32">
        <f t="shared" ref="K13:K16" si="8">H13*J13</f>
        <v>0</v>
      </c>
      <c r="L13" s="77"/>
      <c r="M13" s="16">
        <v>31</v>
      </c>
      <c r="N13" s="21" t="s">
        <v>23</v>
      </c>
      <c r="O13" s="16" t="s">
        <v>33</v>
      </c>
      <c r="P13" s="16" t="s">
        <v>34</v>
      </c>
      <c r="Q13" s="78">
        <v>30</v>
      </c>
      <c r="R13" s="80">
        <v>9.1999999999999998E-2</v>
      </c>
      <c r="S13" s="79">
        <f t="shared" si="5"/>
        <v>2.76</v>
      </c>
      <c r="T13" s="91"/>
      <c r="U13" s="18">
        <f t="shared" si="0"/>
        <v>0</v>
      </c>
      <c r="V13" s="37">
        <v>2.85</v>
      </c>
      <c r="W13" s="32">
        <f t="shared" si="1"/>
        <v>0</v>
      </c>
      <c r="X13" s="55">
        <v>1.473E-2</v>
      </c>
      <c r="Y13" s="32">
        <f t="shared" si="6"/>
        <v>0</v>
      </c>
      <c r="Z13" s="77"/>
    </row>
    <row r="14" spans="1:26" ht="16.5" customHeight="1" x14ac:dyDescent="0.25">
      <c r="A14" s="16">
        <v>6</v>
      </c>
      <c r="B14" s="17" t="s">
        <v>8</v>
      </c>
      <c r="C14" s="16" t="s">
        <v>16</v>
      </c>
      <c r="D14" s="16" t="s">
        <v>15</v>
      </c>
      <c r="E14" s="78">
        <v>9</v>
      </c>
      <c r="F14" s="79">
        <v>0.4</v>
      </c>
      <c r="G14" s="79">
        <f t="shared" ref="G14:G16" si="9">E14*F14</f>
        <v>3.6</v>
      </c>
      <c r="H14" s="91"/>
      <c r="I14" s="18">
        <f t="shared" si="7"/>
        <v>0</v>
      </c>
      <c r="J14" s="37">
        <v>12.4</v>
      </c>
      <c r="K14" s="32">
        <f t="shared" si="8"/>
        <v>0</v>
      </c>
      <c r="L14" s="77"/>
      <c r="M14" s="16">
        <v>32</v>
      </c>
      <c r="N14" s="21" t="s">
        <v>26</v>
      </c>
      <c r="O14" s="16" t="s">
        <v>35</v>
      </c>
      <c r="P14" s="16" t="s">
        <v>34</v>
      </c>
      <c r="Q14" s="78">
        <v>30</v>
      </c>
      <c r="R14" s="80">
        <v>9.1999999999999998E-2</v>
      </c>
      <c r="S14" s="79">
        <f t="shared" si="5"/>
        <v>2.76</v>
      </c>
      <c r="T14" s="91"/>
      <c r="U14" s="18">
        <f t="shared" si="0"/>
        <v>0</v>
      </c>
      <c r="V14" s="37">
        <v>2.85</v>
      </c>
      <c r="W14" s="32">
        <f t="shared" si="1"/>
        <v>0</v>
      </c>
      <c r="X14" s="55">
        <v>1.473E-2</v>
      </c>
      <c r="Y14" s="32">
        <f t="shared" si="6"/>
        <v>0</v>
      </c>
      <c r="Z14" s="77"/>
    </row>
    <row r="15" spans="1:26" ht="16.5" customHeight="1" x14ac:dyDescent="0.25">
      <c r="A15" s="16">
        <v>7</v>
      </c>
      <c r="B15" s="17" t="s">
        <v>10</v>
      </c>
      <c r="C15" s="16" t="s">
        <v>17</v>
      </c>
      <c r="D15" s="16" t="s">
        <v>15</v>
      </c>
      <c r="E15" s="78">
        <v>9</v>
      </c>
      <c r="F15" s="79">
        <v>0.4</v>
      </c>
      <c r="G15" s="79">
        <f t="shared" si="9"/>
        <v>3.6</v>
      </c>
      <c r="H15" s="88"/>
      <c r="I15" s="18">
        <f t="shared" si="7"/>
        <v>0</v>
      </c>
      <c r="J15" s="37">
        <v>12.4</v>
      </c>
      <c r="K15" s="32">
        <f t="shared" si="8"/>
        <v>0</v>
      </c>
      <c r="L15" s="77"/>
      <c r="M15" s="16">
        <v>33</v>
      </c>
      <c r="N15" s="17" t="s">
        <v>30</v>
      </c>
      <c r="O15" s="16" t="s">
        <v>103</v>
      </c>
      <c r="P15" s="16" t="s">
        <v>36</v>
      </c>
      <c r="Q15" s="78">
        <v>30</v>
      </c>
      <c r="R15" s="80">
        <v>9.1999999999999998E-2</v>
      </c>
      <c r="S15" s="79">
        <f t="shared" si="5"/>
        <v>2.76</v>
      </c>
      <c r="T15" s="91"/>
      <c r="U15" s="18">
        <f t="shared" si="0"/>
        <v>0</v>
      </c>
      <c r="V15" s="37">
        <v>2.4</v>
      </c>
      <c r="W15" s="32">
        <f t="shared" si="1"/>
        <v>0</v>
      </c>
      <c r="X15" s="55">
        <v>1.304E-2</v>
      </c>
      <c r="Y15" s="32">
        <f t="shared" si="6"/>
        <v>0</v>
      </c>
      <c r="Z15" s="77"/>
    </row>
    <row r="16" spans="1:26" ht="16.5" customHeight="1" x14ac:dyDescent="0.25">
      <c r="A16" s="16">
        <v>8</v>
      </c>
      <c r="B16" s="17" t="s">
        <v>12</v>
      </c>
      <c r="C16" s="16" t="s">
        <v>18</v>
      </c>
      <c r="D16" s="16" t="s">
        <v>15</v>
      </c>
      <c r="E16" s="78">
        <v>9</v>
      </c>
      <c r="F16" s="79">
        <v>0.4</v>
      </c>
      <c r="G16" s="79">
        <f t="shared" si="9"/>
        <v>3.6</v>
      </c>
      <c r="H16" s="88"/>
      <c r="I16" s="18">
        <f t="shared" si="7"/>
        <v>0</v>
      </c>
      <c r="J16" s="37">
        <v>12.4</v>
      </c>
      <c r="K16" s="32">
        <f t="shared" si="8"/>
        <v>0</v>
      </c>
      <c r="L16" s="77"/>
      <c r="M16" s="16">
        <v>34</v>
      </c>
      <c r="N16" s="17" t="s">
        <v>37</v>
      </c>
      <c r="O16" s="16" t="s">
        <v>38</v>
      </c>
      <c r="P16" s="16" t="s">
        <v>36</v>
      </c>
      <c r="Q16" s="78">
        <v>30</v>
      </c>
      <c r="R16" s="80">
        <v>9.1999999999999998E-2</v>
      </c>
      <c r="S16" s="79">
        <f t="shared" si="5"/>
        <v>2.76</v>
      </c>
      <c r="T16" s="91"/>
      <c r="U16" s="18">
        <f t="shared" si="0"/>
        <v>0</v>
      </c>
      <c r="V16" s="37">
        <v>2.4</v>
      </c>
      <c r="W16" s="32">
        <f t="shared" si="1"/>
        <v>0</v>
      </c>
      <c r="X16" s="55">
        <v>1.304E-2</v>
      </c>
      <c r="Y16" s="32">
        <f t="shared" si="6"/>
        <v>0</v>
      </c>
      <c r="Z16" s="77"/>
    </row>
    <row r="17" spans="1:26" ht="16.5" customHeight="1" x14ac:dyDescent="0.25">
      <c r="A17" s="270" t="s">
        <v>100</v>
      </c>
      <c r="B17" s="271"/>
      <c r="C17" s="271"/>
      <c r="D17" s="271"/>
      <c r="E17" s="271"/>
      <c r="F17" s="271"/>
      <c r="G17" s="272"/>
      <c r="H17" s="20">
        <f>SUM(H13:H16)</f>
        <v>0</v>
      </c>
      <c r="I17" s="19">
        <f>SUM(I13:I16)</f>
        <v>0</v>
      </c>
      <c r="J17" s="33"/>
      <c r="K17" s="38">
        <f>SUM(K13:K16)</f>
        <v>0</v>
      </c>
      <c r="L17" s="77"/>
      <c r="M17" s="16">
        <v>35</v>
      </c>
      <c r="N17" s="17" t="s">
        <v>39</v>
      </c>
      <c r="O17" s="16" t="s">
        <v>40</v>
      </c>
      <c r="P17" s="16" t="s">
        <v>36</v>
      </c>
      <c r="Q17" s="78">
        <v>40</v>
      </c>
      <c r="R17" s="80">
        <v>7.8899999999999998E-2</v>
      </c>
      <c r="S17" s="79">
        <f t="shared" si="5"/>
        <v>3.1559999999999997</v>
      </c>
      <c r="T17" s="91"/>
      <c r="U17" s="18">
        <f t="shared" si="0"/>
        <v>0</v>
      </c>
      <c r="V17" s="37">
        <v>3.1</v>
      </c>
      <c r="W17" s="32">
        <f t="shared" si="1"/>
        <v>0</v>
      </c>
      <c r="X17" s="55">
        <v>1.8149999999999999E-2</v>
      </c>
      <c r="Y17" s="32">
        <f t="shared" si="6"/>
        <v>0</v>
      </c>
      <c r="Z17" s="77"/>
    </row>
    <row r="18" spans="1:26" ht="16.5" customHeight="1" x14ac:dyDescent="0.25">
      <c r="A18" s="280" t="s">
        <v>70</v>
      </c>
      <c r="B18" s="281"/>
      <c r="C18" s="281"/>
      <c r="D18" s="281"/>
      <c r="E18" s="281"/>
      <c r="F18" s="281"/>
      <c r="G18" s="282"/>
      <c r="H18" s="6">
        <f>H12+H17</f>
        <v>0</v>
      </c>
      <c r="I18" s="7">
        <f>I12+I17</f>
        <v>0</v>
      </c>
      <c r="J18" s="34"/>
      <c r="K18" s="39">
        <f>K12+K17</f>
        <v>0</v>
      </c>
      <c r="L18" s="77"/>
      <c r="M18" s="16">
        <v>36</v>
      </c>
      <c r="N18" s="17" t="s">
        <v>41</v>
      </c>
      <c r="O18" s="16" t="s">
        <v>42</v>
      </c>
      <c r="P18" s="16" t="s">
        <v>36</v>
      </c>
      <c r="Q18" s="78">
        <v>40</v>
      </c>
      <c r="R18" s="80">
        <v>7.8899999999999998E-2</v>
      </c>
      <c r="S18" s="79">
        <f t="shared" si="5"/>
        <v>3.1559999999999997</v>
      </c>
      <c r="T18" s="91"/>
      <c r="U18" s="18">
        <f t="shared" si="0"/>
        <v>0</v>
      </c>
      <c r="V18" s="37">
        <v>3.1</v>
      </c>
      <c r="W18" s="32">
        <f t="shared" si="1"/>
        <v>0</v>
      </c>
      <c r="X18" s="55">
        <v>1.8149999999999999E-2</v>
      </c>
      <c r="Y18" s="32">
        <f t="shared" si="6"/>
        <v>0</v>
      </c>
      <c r="Z18" s="77"/>
    </row>
    <row r="19" spans="1:26" ht="16.5" customHeight="1" x14ac:dyDescent="0.25">
      <c r="A19" s="16">
        <v>9</v>
      </c>
      <c r="B19" s="17" t="s">
        <v>188</v>
      </c>
      <c r="C19" s="16" t="s">
        <v>104</v>
      </c>
      <c r="D19" s="16" t="s">
        <v>7</v>
      </c>
      <c r="E19" s="78">
        <v>12</v>
      </c>
      <c r="F19" s="82">
        <v>0.19</v>
      </c>
      <c r="G19" s="79">
        <f>E19*F19</f>
        <v>2.2800000000000002</v>
      </c>
      <c r="H19" s="83"/>
      <c r="I19" s="18">
        <f t="shared" ref="I19:I29" si="10">G19*H19</f>
        <v>0</v>
      </c>
      <c r="J19" s="37">
        <v>10.93</v>
      </c>
      <c r="K19" s="32">
        <f t="shared" ref="K19:K29" si="11">H19*J19</f>
        <v>0</v>
      </c>
      <c r="L19" s="77"/>
      <c r="M19" s="16">
        <v>37</v>
      </c>
      <c r="N19" s="17" t="s">
        <v>43</v>
      </c>
      <c r="O19" s="16" t="s">
        <v>44</v>
      </c>
      <c r="P19" s="16" t="s">
        <v>45</v>
      </c>
      <c r="Q19" s="78">
        <v>40</v>
      </c>
      <c r="R19" s="80">
        <v>7.8899999999999998E-2</v>
      </c>
      <c r="S19" s="79">
        <f t="shared" si="5"/>
        <v>3.1559999999999997</v>
      </c>
      <c r="T19" s="91"/>
      <c r="U19" s="18">
        <f t="shared" si="0"/>
        <v>0</v>
      </c>
      <c r="V19" s="37">
        <v>2.9</v>
      </c>
      <c r="W19" s="32">
        <f t="shared" si="1"/>
        <v>0</v>
      </c>
      <c r="X19" s="55">
        <v>1.8149999999999999E-2</v>
      </c>
      <c r="Y19" s="32">
        <f t="shared" si="6"/>
        <v>0</v>
      </c>
      <c r="Z19" s="77"/>
    </row>
    <row r="20" spans="1:26" ht="16.5" customHeight="1" x14ac:dyDescent="0.25">
      <c r="A20" s="16">
        <v>10</v>
      </c>
      <c r="B20" s="17" t="s">
        <v>189</v>
      </c>
      <c r="C20" s="16" t="s">
        <v>105</v>
      </c>
      <c r="D20" s="16" t="s">
        <v>7</v>
      </c>
      <c r="E20" s="78">
        <v>20</v>
      </c>
      <c r="F20" s="82">
        <v>0.19</v>
      </c>
      <c r="G20" s="79">
        <f t="shared" ref="G20:G23" si="12">E20*F20</f>
        <v>3.8</v>
      </c>
      <c r="H20" s="83"/>
      <c r="I20" s="18">
        <f t="shared" si="10"/>
        <v>0</v>
      </c>
      <c r="J20" s="37">
        <v>10.93</v>
      </c>
      <c r="K20" s="32">
        <f t="shared" si="11"/>
        <v>0</v>
      </c>
      <c r="L20" s="77"/>
      <c r="M20" s="16">
        <v>38</v>
      </c>
      <c r="N20" s="17" t="s">
        <v>46</v>
      </c>
      <c r="O20" s="16" t="s">
        <v>47</v>
      </c>
      <c r="P20" s="16" t="s">
        <v>45</v>
      </c>
      <c r="Q20" s="78">
        <v>40</v>
      </c>
      <c r="R20" s="80">
        <v>7.8899999999999998E-2</v>
      </c>
      <c r="S20" s="79">
        <f t="shared" si="5"/>
        <v>3.1559999999999997</v>
      </c>
      <c r="T20" s="91"/>
      <c r="U20" s="18">
        <f t="shared" si="0"/>
        <v>0</v>
      </c>
      <c r="V20" s="37">
        <v>2.9</v>
      </c>
      <c r="W20" s="32">
        <f t="shared" si="1"/>
        <v>0</v>
      </c>
      <c r="X20" s="55">
        <v>1.8149999999999999E-2</v>
      </c>
      <c r="Y20" s="32">
        <f t="shared" si="6"/>
        <v>0</v>
      </c>
      <c r="Z20" s="77"/>
    </row>
    <row r="21" spans="1:26" ht="16.5" customHeight="1" x14ac:dyDescent="0.25">
      <c r="A21" s="16">
        <v>11</v>
      </c>
      <c r="B21" s="17" t="s">
        <v>106</v>
      </c>
      <c r="C21" s="16" t="s">
        <v>107</v>
      </c>
      <c r="D21" s="16" t="s">
        <v>7</v>
      </c>
      <c r="E21" s="78">
        <v>20</v>
      </c>
      <c r="F21" s="82">
        <v>0.19</v>
      </c>
      <c r="G21" s="79">
        <f t="shared" si="12"/>
        <v>3.8</v>
      </c>
      <c r="H21" s="83"/>
      <c r="I21" s="18">
        <f t="shared" si="10"/>
        <v>0</v>
      </c>
      <c r="J21" s="37">
        <v>10.93</v>
      </c>
      <c r="K21" s="32">
        <f t="shared" si="11"/>
        <v>0</v>
      </c>
      <c r="L21" s="77"/>
      <c r="M21" s="16">
        <v>39</v>
      </c>
      <c r="N21" s="17" t="s">
        <v>48</v>
      </c>
      <c r="O21" s="16" t="s">
        <v>49</v>
      </c>
      <c r="P21" s="16" t="s">
        <v>25</v>
      </c>
      <c r="Q21" s="78">
        <v>18</v>
      </c>
      <c r="R21" s="80">
        <v>0.23669999999999999</v>
      </c>
      <c r="S21" s="79">
        <f t="shared" si="5"/>
        <v>4.2606000000000002</v>
      </c>
      <c r="T21" s="91">
        <v>70</v>
      </c>
      <c r="U21" s="18">
        <f t="shared" si="0"/>
        <v>298.24200000000002</v>
      </c>
      <c r="V21" s="37">
        <v>2.9</v>
      </c>
      <c r="W21" s="32">
        <f t="shared" si="1"/>
        <v>203</v>
      </c>
      <c r="X21" s="55">
        <v>2.7619999999999999E-2</v>
      </c>
      <c r="Y21" s="32">
        <f t="shared" si="6"/>
        <v>1.9334</v>
      </c>
      <c r="Z21" s="77"/>
    </row>
    <row r="22" spans="1:26" ht="16.5" customHeight="1" x14ac:dyDescent="0.25">
      <c r="A22" s="16">
        <v>12</v>
      </c>
      <c r="B22" s="17" t="s">
        <v>190</v>
      </c>
      <c r="C22" s="16" t="s">
        <v>191</v>
      </c>
      <c r="D22" s="16" t="s">
        <v>7</v>
      </c>
      <c r="E22" s="78">
        <v>20</v>
      </c>
      <c r="F22" s="82">
        <v>0.19</v>
      </c>
      <c r="G22" s="79">
        <f t="shared" si="12"/>
        <v>3.8</v>
      </c>
      <c r="H22" s="83"/>
      <c r="I22" s="18">
        <f t="shared" si="10"/>
        <v>0</v>
      </c>
      <c r="J22" s="37">
        <v>10.93</v>
      </c>
      <c r="K22" s="32">
        <f t="shared" si="11"/>
        <v>0</v>
      </c>
      <c r="L22" s="77"/>
      <c r="M22" s="16">
        <v>40</v>
      </c>
      <c r="N22" s="17" t="s">
        <v>50</v>
      </c>
      <c r="O22" s="16" t="s">
        <v>51</v>
      </c>
      <c r="P22" s="16" t="s">
        <v>25</v>
      </c>
      <c r="Q22" s="78">
        <v>18</v>
      </c>
      <c r="R22" s="80">
        <v>0.23669999999999999</v>
      </c>
      <c r="S22" s="79">
        <f t="shared" si="5"/>
        <v>4.2606000000000002</v>
      </c>
      <c r="T22" s="91">
        <v>70</v>
      </c>
      <c r="U22" s="18">
        <f t="shared" si="0"/>
        <v>298.24200000000002</v>
      </c>
      <c r="V22" s="37">
        <v>2.9</v>
      </c>
      <c r="W22" s="32">
        <f t="shared" si="1"/>
        <v>203</v>
      </c>
      <c r="X22" s="55">
        <v>2.7619999999999999E-2</v>
      </c>
      <c r="Y22" s="32">
        <f t="shared" si="6"/>
        <v>1.9334</v>
      </c>
      <c r="Z22" s="77"/>
    </row>
    <row r="23" spans="1:26" ht="16.5" customHeight="1" x14ac:dyDescent="0.25">
      <c r="A23" s="16">
        <v>13</v>
      </c>
      <c r="B23" s="17" t="s">
        <v>192</v>
      </c>
      <c r="C23" s="16" t="s">
        <v>193</v>
      </c>
      <c r="D23" s="16" t="s">
        <v>7</v>
      </c>
      <c r="E23" s="78">
        <v>20</v>
      </c>
      <c r="F23" s="82">
        <v>0.19</v>
      </c>
      <c r="G23" s="79">
        <f t="shared" si="12"/>
        <v>3.8</v>
      </c>
      <c r="H23" s="83"/>
      <c r="I23" s="18">
        <f t="shared" si="10"/>
        <v>0</v>
      </c>
      <c r="J23" s="37">
        <v>10.93</v>
      </c>
      <c r="K23" s="32">
        <f t="shared" si="11"/>
        <v>0</v>
      </c>
      <c r="L23" s="77"/>
      <c r="M23" s="16">
        <v>41</v>
      </c>
      <c r="N23" s="17" t="s">
        <v>153</v>
      </c>
      <c r="O23" s="16" t="s">
        <v>52</v>
      </c>
      <c r="P23" s="16" t="s">
        <v>25</v>
      </c>
      <c r="Q23" s="78">
        <v>18</v>
      </c>
      <c r="R23" s="80">
        <v>0.23669999999999999</v>
      </c>
      <c r="S23" s="79">
        <f t="shared" si="5"/>
        <v>4.2606000000000002</v>
      </c>
      <c r="T23" s="91">
        <v>70</v>
      </c>
      <c r="U23" s="18">
        <f t="shared" si="0"/>
        <v>298.24200000000002</v>
      </c>
      <c r="V23" s="37">
        <v>2.9</v>
      </c>
      <c r="W23" s="32">
        <f t="shared" si="1"/>
        <v>203</v>
      </c>
      <c r="X23" s="55">
        <v>2.7619999999999999E-2</v>
      </c>
      <c r="Y23" s="32">
        <f t="shared" si="6"/>
        <v>1.9334</v>
      </c>
      <c r="Z23" s="77"/>
    </row>
    <row r="24" spans="1:26" ht="16.5" customHeight="1" x14ac:dyDescent="0.25">
      <c r="A24" s="270" t="s">
        <v>69</v>
      </c>
      <c r="B24" s="271"/>
      <c r="C24" s="271"/>
      <c r="D24" s="271"/>
      <c r="E24" s="271"/>
      <c r="F24" s="271"/>
      <c r="G24" s="272"/>
      <c r="H24" s="20">
        <f>SUM(H19:H23)</f>
        <v>0</v>
      </c>
      <c r="I24" s="18">
        <f>SUM(I19:I23)</f>
        <v>0</v>
      </c>
      <c r="J24" s="33"/>
      <c r="K24" s="38">
        <f>SUM(K19:K23)</f>
        <v>0</v>
      </c>
      <c r="L24" s="77"/>
      <c r="M24" s="16">
        <v>42</v>
      </c>
      <c r="N24" s="17" t="s">
        <v>134</v>
      </c>
      <c r="O24" s="16" t="s">
        <v>123</v>
      </c>
      <c r="P24" s="16" t="s">
        <v>208</v>
      </c>
      <c r="Q24" s="78">
        <v>12</v>
      </c>
      <c r="R24" s="80">
        <v>0.26329999999999998</v>
      </c>
      <c r="S24" s="79">
        <f t="shared" si="5"/>
        <v>3.1595999999999997</v>
      </c>
      <c r="T24" s="91">
        <v>100</v>
      </c>
      <c r="U24" s="18">
        <f t="shared" si="0"/>
        <v>315.95999999999998</v>
      </c>
      <c r="V24" s="37">
        <v>2.1</v>
      </c>
      <c r="W24" s="32">
        <f t="shared" si="1"/>
        <v>210</v>
      </c>
      <c r="X24" s="55">
        <v>2.3140000000000001E-2</v>
      </c>
      <c r="Y24" s="32">
        <f t="shared" si="6"/>
        <v>2.3140000000000001</v>
      </c>
      <c r="Z24" s="77"/>
    </row>
    <row r="25" spans="1:26" ht="16.5" customHeight="1" x14ac:dyDescent="0.25">
      <c r="A25" s="16">
        <v>14</v>
      </c>
      <c r="B25" s="17" t="s">
        <v>188</v>
      </c>
      <c r="C25" s="16" t="s">
        <v>108</v>
      </c>
      <c r="D25" s="16" t="s">
        <v>21</v>
      </c>
      <c r="E25" s="78">
        <v>12</v>
      </c>
      <c r="F25" s="82">
        <v>0.38</v>
      </c>
      <c r="G25" s="79">
        <f>E25*F25</f>
        <v>4.5600000000000005</v>
      </c>
      <c r="H25" s="83"/>
      <c r="I25" s="18">
        <f t="shared" si="10"/>
        <v>0</v>
      </c>
      <c r="J25" s="37">
        <v>12.95</v>
      </c>
      <c r="K25" s="32">
        <f t="shared" si="11"/>
        <v>0</v>
      </c>
      <c r="L25" s="77"/>
      <c r="M25" s="16">
        <v>43</v>
      </c>
      <c r="N25" s="17" t="s">
        <v>135</v>
      </c>
      <c r="O25" s="16" t="s">
        <v>125</v>
      </c>
      <c r="P25" s="16" t="s">
        <v>208</v>
      </c>
      <c r="Q25" s="78">
        <v>12</v>
      </c>
      <c r="R25" s="80">
        <v>0.26329999999999998</v>
      </c>
      <c r="S25" s="79">
        <f t="shared" si="5"/>
        <v>3.1595999999999997</v>
      </c>
      <c r="T25" s="91">
        <v>100</v>
      </c>
      <c r="U25" s="18">
        <f t="shared" si="0"/>
        <v>315.95999999999998</v>
      </c>
      <c r="V25" s="37">
        <v>2.1</v>
      </c>
      <c r="W25" s="32">
        <f t="shared" si="1"/>
        <v>210</v>
      </c>
      <c r="X25" s="55">
        <v>2.3140000000000001E-2</v>
      </c>
      <c r="Y25" s="32">
        <f t="shared" si="6"/>
        <v>2.3140000000000001</v>
      </c>
      <c r="Z25" s="77"/>
    </row>
    <row r="26" spans="1:26" ht="16.5" customHeight="1" x14ac:dyDescent="0.25">
      <c r="A26" s="16">
        <v>15</v>
      </c>
      <c r="B26" s="17" t="s">
        <v>189</v>
      </c>
      <c r="C26" s="16" t="s">
        <v>109</v>
      </c>
      <c r="D26" s="16" t="s">
        <v>21</v>
      </c>
      <c r="E26" s="78">
        <v>12</v>
      </c>
      <c r="F26" s="82">
        <v>0.38</v>
      </c>
      <c r="G26" s="79">
        <f t="shared" ref="G26:G29" si="13">E26*F26</f>
        <v>4.5600000000000005</v>
      </c>
      <c r="H26" s="83"/>
      <c r="I26" s="18">
        <f t="shared" si="10"/>
        <v>0</v>
      </c>
      <c r="J26" s="37">
        <v>12.95</v>
      </c>
      <c r="K26" s="32">
        <f t="shared" si="11"/>
        <v>0</v>
      </c>
      <c r="L26" s="77"/>
      <c r="M26" s="16">
        <v>44</v>
      </c>
      <c r="N26" s="17" t="s">
        <v>133</v>
      </c>
      <c r="O26" s="16" t="s">
        <v>129</v>
      </c>
      <c r="P26" s="16" t="s">
        <v>208</v>
      </c>
      <c r="Q26" s="78">
        <v>12</v>
      </c>
      <c r="R26" s="80">
        <v>0.26329999999999998</v>
      </c>
      <c r="S26" s="79">
        <f t="shared" si="5"/>
        <v>3.1595999999999997</v>
      </c>
      <c r="T26" s="91">
        <v>600</v>
      </c>
      <c r="U26" s="18">
        <f t="shared" si="0"/>
        <v>1895.7599999999998</v>
      </c>
      <c r="V26" s="37">
        <v>2.1</v>
      </c>
      <c r="W26" s="32">
        <f t="shared" si="1"/>
        <v>1260</v>
      </c>
      <c r="X26" s="55">
        <v>2.3140000000000001E-2</v>
      </c>
      <c r="Y26" s="32">
        <f t="shared" si="6"/>
        <v>13.884</v>
      </c>
      <c r="Z26" s="77"/>
    </row>
    <row r="27" spans="1:26" ht="16.5" customHeight="1" x14ac:dyDescent="0.25">
      <c r="A27" s="16">
        <v>16</v>
      </c>
      <c r="B27" s="17" t="s">
        <v>106</v>
      </c>
      <c r="C27" s="16" t="s">
        <v>110</v>
      </c>
      <c r="D27" s="16" t="s">
        <v>21</v>
      </c>
      <c r="E27" s="78">
        <v>12</v>
      </c>
      <c r="F27" s="82">
        <v>0.38</v>
      </c>
      <c r="G27" s="79">
        <f t="shared" si="13"/>
        <v>4.5600000000000005</v>
      </c>
      <c r="H27" s="83"/>
      <c r="I27" s="18">
        <f t="shared" si="10"/>
        <v>0</v>
      </c>
      <c r="J27" s="37">
        <v>12.95</v>
      </c>
      <c r="K27" s="32">
        <f t="shared" si="11"/>
        <v>0</v>
      </c>
      <c r="L27" s="77"/>
      <c r="M27" s="16">
        <v>45</v>
      </c>
      <c r="N27" s="17" t="s">
        <v>136</v>
      </c>
      <c r="O27" s="16" t="s">
        <v>130</v>
      </c>
      <c r="P27" s="16" t="s">
        <v>208</v>
      </c>
      <c r="Q27" s="78">
        <v>12</v>
      </c>
      <c r="R27" s="80">
        <v>0.26329999999999998</v>
      </c>
      <c r="S27" s="79">
        <f t="shared" si="5"/>
        <v>3.1595999999999997</v>
      </c>
      <c r="T27" s="91"/>
      <c r="U27" s="18">
        <f t="shared" si="0"/>
        <v>0</v>
      </c>
      <c r="V27" s="37">
        <v>2.1</v>
      </c>
      <c r="W27" s="32">
        <f t="shared" si="1"/>
        <v>0</v>
      </c>
      <c r="X27" s="55">
        <v>2.3140000000000001E-2</v>
      </c>
      <c r="Y27" s="32">
        <f t="shared" si="6"/>
        <v>0</v>
      </c>
      <c r="Z27" s="77"/>
    </row>
    <row r="28" spans="1:26" ht="16.5" customHeight="1" x14ac:dyDescent="0.25">
      <c r="A28" s="16">
        <v>17</v>
      </c>
      <c r="B28" s="17" t="s">
        <v>190</v>
      </c>
      <c r="C28" s="16" t="s">
        <v>194</v>
      </c>
      <c r="D28" s="16" t="s">
        <v>21</v>
      </c>
      <c r="E28" s="78">
        <v>12</v>
      </c>
      <c r="F28" s="82">
        <v>0.38</v>
      </c>
      <c r="G28" s="79">
        <f t="shared" si="13"/>
        <v>4.5600000000000005</v>
      </c>
      <c r="H28" s="83"/>
      <c r="I28" s="18">
        <f t="shared" si="10"/>
        <v>0</v>
      </c>
      <c r="J28" s="37">
        <v>12.95</v>
      </c>
      <c r="K28" s="32">
        <f t="shared" si="11"/>
        <v>0</v>
      </c>
      <c r="L28" s="77"/>
      <c r="M28" s="16">
        <v>46</v>
      </c>
      <c r="N28" s="17" t="s">
        <v>140</v>
      </c>
      <c r="O28" s="16" t="s">
        <v>139</v>
      </c>
      <c r="P28" s="16" t="s">
        <v>208</v>
      </c>
      <c r="Q28" s="78">
        <v>12</v>
      </c>
      <c r="R28" s="80">
        <v>0.26329999999999998</v>
      </c>
      <c r="S28" s="79">
        <f>Q28*R28</f>
        <v>3.1595999999999997</v>
      </c>
      <c r="T28" s="91">
        <v>100</v>
      </c>
      <c r="U28" s="18">
        <f t="shared" si="0"/>
        <v>315.95999999999998</v>
      </c>
      <c r="V28" s="37">
        <v>2.1</v>
      </c>
      <c r="W28" s="32">
        <f>T28*V28</f>
        <v>210</v>
      </c>
      <c r="X28" s="55">
        <v>2.3140000000000001E-2</v>
      </c>
      <c r="Y28" s="32">
        <f>X28*T28</f>
        <v>2.3140000000000001</v>
      </c>
      <c r="Z28" s="77"/>
    </row>
    <row r="29" spans="1:26" ht="16.5" customHeight="1" x14ac:dyDescent="0.25">
      <c r="A29" s="16">
        <v>18</v>
      </c>
      <c r="B29" s="17" t="s">
        <v>192</v>
      </c>
      <c r="C29" s="16" t="s">
        <v>195</v>
      </c>
      <c r="D29" s="16" t="s">
        <v>21</v>
      </c>
      <c r="E29" s="78">
        <v>12</v>
      </c>
      <c r="F29" s="82">
        <v>0.38</v>
      </c>
      <c r="G29" s="79">
        <f t="shared" si="13"/>
        <v>4.5600000000000005</v>
      </c>
      <c r="H29" s="83"/>
      <c r="I29" s="18">
        <f t="shared" si="10"/>
        <v>0</v>
      </c>
      <c r="J29" s="37">
        <v>12.95</v>
      </c>
      <c r="K29" s="32">
        <f t="shared" si="11"/>
        <v>0</v>
      </c>
      <c r="L29" s="77"/>
      <c r="M29" s="16">
        <v>47</v>
      </c>
      <c r="N29" s="17" t="s">
        <v>126</v>
      </c>
      <c r="O29" s="16" t="s">
        <v>127</v>
      </c>
      <c r="P29" s="16" t="s">
        <v>124</v>
      </c>
      <c r="Q29" s="78">
        <v>30</v>
      </c>
      <c r="R29" s="80">
        <v>0.19670000000000001</v>
      </c>
      <c r="S29" s="79">
        <f>Q29*R29</f>
        <v>5.9010000000000007</v>
      </c>
      <c r="T29" s="91">
        <v>100</v>
      </c>
      <c r="U29" s="18">
        <f t="shared" si="0"/>
        <v>590.1</v>
      </c>
      <c r="V29" s="37">
        <v>4</v>
      </c>
      <c r="W29" s="32">
        <f>T29*V29</f>
        <v>400</v>
      </c>
      <c r="X29" s="55">
        <v>2.1870000000000001E-2</v>
      </c>
      <c r="Y29" s="32">
        <f>X29*T29</f>
        <v>2.1870000000000003</v>
      </c>
      <c r="Z29" s="77"/>
    </row>
    <row r="30" spans="1:26" ht="16.5" customHeight="1" x14ac:dyDescent="0.25">
      <c r="A30" s="270" t="s">
        <v>111</v>
      </c>
      <c r="B30" s="271"/>
      <c r="C30" s="271"/>
      <c r="D30" s="271"/>
      <c r="E30" s="271"/>
      <c r="F30" s="271"/>
      <c r="G30" s="272"/>
      <c r="H30" s="20">
        <f>SUM(H25:H29)</f>
        <v>0</v>
      </c>
      <c r="I30" s="19">
        <f>SUM(I25:I29)</f>
        <v>0</v>
      </c>
      <c r="J30" s="33"/>
      <c r="K30" s="38">
        <f>SUM(K25:K29)</f>
        <v>0</v>
      </c>
      <c r="L30" s="77"/>
      <c r="M30" s="16">
        <v>48</v>
      </c>
      <c r="N30" s="17" t="s">
        <v>26</v>
      </c>
      <c r="O30" s="16" t="s">
        <v>128</v>
      </c>
      <c r="P30" s="16" t="s">
        <v>124</v>
      </c>
      <c r="Q30" s="78">
        <v>30</v>
      </c>
      <c r="R30" s="80">
        <v>0.19670000000000001</v>
      </c>
      <c r="S30" s="79">
        <f>Q30*R30</f>
        <v>5.9010000000000007</v>
      </c>
      <c r="T30" s="91">
        <v>200</v>
      </c>
      <c r="U30" s="18">
        <f t="shared" si="0"/>
        <v>1180.2</v>
      </c>
      <c r="V30" s="37">
        <v>4</v>
      </c>
      <c r="W30" s="32">
        <f>T30*V30</f>
        <v>800</v>
      </c>
      <c r="X30" s="55">
        <v>2.1870000000000001E-2</v>
      </c>
      <c r="Y30" s="32">
        <f>X30*T30</f>
        <v>4.3740000000000006</v>
      </c>
      <c r="Z30" s="77"/>
    </row>
    <row r="31" spans="1:26" ht="16.5" customHeight="1" x14ac:dyDescent="0.25">
      <c r="A31" s="283" t="s">
        <v>112</v>
      </c>
      <c r="B31" s="284"/>
      <c r="C31" s="284"/>
      <c r="D31" s="284"/>
      <c r="E31" s="284"/>
      <c r="F31" s="284"/>
      <c r="G31" s="285"/>
      <c r="H31" s="45">
        <f>H24+H30</f>
        <v>0</v>
      </c>
      <c r="I31" s="46">
        <f>I24+I30</f>
        <v>0</v>
      </c>
      <c r="J31" s="47"/>
      <c r="K31" s="48">
        <f>K24+K30</f>
        <v>0</v>
      </c>
      <c r="L31" s="77"/>
      <c r="M31" s="16">
        <v>49</v>
      </c>
      <c r="N31" s="17" t="s">
        <v>137</v>
      </c>
      <c r="O31" s="16" t="s">
        <v>131</v>
      </c>
      <c r="P31" s="16" t="s">
        <v>124</v>
      </c>
      <c r="Q31" s="78">
        <v>30</v>
      </c>
      <c r="R31" s="80">
        <v>0.19670000000000001</v>
      </c>
      <c r="S31" s="79">
        <f>Q31*R31</f>
        <v>5.9010000000000007</v>
      </c>
      <c r="T31" s="91">
        <v>100</v>
      </c>
      <c r="U31" s="18">
        <f t="shared" si="0"/>
        <v>590.1</v>
      </c>
      <c r="V31" s="37">
        <v>4</v>
      </c>
      <c r="W31" s="32">
        <f t="shared" ref="W31:W35" si="14">T31*V31</f>
        <v>400</v>
      </c>
      <c r="X31" s="55">
        <v>2.1870000000000001E-2</v>
      </c>
      <c r="Y31" s="32">
        <f t="shared" ref="Y31:Y35" si="15">X31*T31</f>
        <v>2.1870000000000003</v>
      </c>
      <c r="Z31" s="77"/>
    </row>
    <row r="32" spans="1:26" s="8" customFormat="1" ht="16.5" customHeight="1" x14ac:dyDescent="0.25">
      <c r="A32" s="16">
        <v>19</v>
      </c>
      <c r="B32" s="17" t="s">
        <v>154</v>
      </c>
      <c r="C32" s="16" t="s">
        <v>155</v>
      </c>
      <c r="D32" s="16" t="s">
        <v>7</v>
      </c>
      <c r="E32" s="78">
        <v>20</v>
      </c>
      <c r="F32" s="79">
        <v>0.2</v>
      </c>
      <c r="G32" s="79">
        <f>E32*F32</f>
        <v>4</v>
      </c>
      <c r="H32" s="83"/>
      <c r="I32" s="18">
        <f t="shared" ref="I32:I34" si="16">G32*H32</f>
        <v>0</v>
      </c>
      <c r="J32" s="37">
        <v>10.93</v>
      </c>
      <c r="K32" s="32">
        <f t="shared" ref="K32:K34" si="17">H32*J32</f>
        <v>0</v>
      </c>
      <c r="L32" s="77"/>
      <c r="M32" s="16">
        <v>50</v>
      </c>
      <c r="N32" s="17" t="s">
        <v>138</v>
      </c>
      <c r="O32" s="16" t="s">
        <v>132</v>
      </c>
      <c r="P32" s="16" t="s">
        <v>124</v>
      </c>
      <c r="Q32" s="78">
        <v>30</v>
      </c>
      <c r="R32" s="80">
        <v>0.19670000000000001</v>
      </c>
      <c r="S32" s="79">
        <f>Q32*R32</f>
        <v>5.9010000000000007</v>
      </c>
      <c r="T32" s="91">
        <v>100</v>
      </c>
      <c r="U32" s="18">
        <f t="shared" si="0"/>
        <v>590.1</v>
      </c>
      <c r="V32" s="37">
        <v>4</v>
      </c>
      <c r="W32" s="32">
        <f t="shared" si="14"/>
        <v>400</v>
      </c>
      <c r="X32" s="55">
        <v>2.1870000000000001E-2</v>
      </c>
      <c r="Y32" s="32">
        <f t="shared" si="15"/>
        <v>2.1870000000000003</v>
      </c>
      <c r="Z32" s="77"/>
    </row>
    <row r="33" spans="1:44" s="8" customFormat="1" ht="16.5" customHeight="1" x14ac:dyDescent="0.25">
      <c r="A33" s="16">
        <v>20</v>
      </c>
      <c r="B33" s="17" t="s">
        <v>156</v>
      </c>
      <c r="C33" s="16" t="s">
        <v>157</v>
      </c>
      <c r="D33" s="16" t="s">
        <v>7</v>
      </c>
      <c r="E33" s="78">
        <v>20</v>
      </c>
      <c r="F33" s="79">
        <v>0.2</v>
      </c>
      <c r="G33" s="79">
        <f t="shared" ref="G33:G34" si="18">E33*F33</f>
        <v>4</v>
      </c>
      <c r="H33" s="83"/>
      <c r="I33" s="18">
        <f t="shared" si="16"/>
        <v>0</v>
      </c>
      <c r="J33" s="37">
        <v>10.93</v>
      </c>
      <c r="K33" s="32">
        <f t="shared" si="17"/>
        <v>0</v>
      </c>
      <c r="L33" s="77"/>
      <c r="M33" s="16">
        <v>51</v>
      </c>
      <c r="N33" s="17" t="s">
        <v>198</v>
      </c>
      <c r="O33" s="16" t="s">
        <v>199</v>
      </c>
      <c r="P33" s="16" t="s">
        <v>148</v>
      </c>
      <c r="Q33" s="86">
        <v>24</v>
      </c>
      <c r="R33" s="80">
        <v>0.23</v>
      </c>
      <c r="S33" s="79">
        <f t="shared" ref="S33:S40" si="19">Q33*R33</f>
        <v>5.5200000000000005</v>
      </c>
      <c r="T33" s="91">
        <v>50</v>
      </c>
      <c r="U33" s="18">
        <f t="shared" si="0"/>
        <v>276</v>
      </c>
      <c r="V33" s="37">
        <v>3.8</v>
      </c>
      <c r="W33" s="32">
        <f t="shared" si="14"/>
        <v>190</v>
      </c>
      <c r="X33" s="55">
        <v>3.0599999999999999E-2</v>
      </c>
      <c r="Y33" s="32">
        <f t="shared" si="15"/>
        <v>1.53</v>
      </c>
      <c r="Z33" s="87"/>
    </row>
    <row r="34" spans="1:44" s="8" customFormat="1" ht="16.5" customHeight="1" x14ac:dyDescent="0.25">
      <c r="A34" s="16">
        <v>21</v>
      </c>
      <c r="B34" s="17" t="s">
        <v>158</v>
      </c>
      <c r="C34" s="16" t="s">
        <v>159</v>
      </c>
      <c r="D34" s="16" t="s">
        <v>7</v>
      </c>
      <c r="E34" s="78">
        <v>20</v>
      </c>
      <c r="F34" s="79">
        <v>0.2</v>
      </c>
      <c r="G34" s="79">
        <f t="shared" si="18"/>
        <v>4</v>
      </c>
      <c r="H34" s="83"/>
      <c r="I34" s="18">
        <f t="shared" si="16"/>
        <v>0</v>
      </c>
      <c r="J34" s="37">
        <v>10.93</v>
      </c>
      <c r="K34" s="32">
        <f t="shared" si="17"/>
        <v>0</v>
      </c>
      <c r="L34" s="77"/>
      <c r="M34" s="16">
        <v>52</v>
      </c>
      <c r="N34" s="17" t="s">
        <v>200</v>
      </c>
      <c r="O34" s="16" t="s">
        <v>201</v>
      </c>
      <c r="P34" s="16" t="s">
        <v>148</v>
      </c>
      <c r="Q34" s="86">
        <v>24</v>
      </c>
      <c r="R34" s="80">
        <v>0.23</v>
      </c>
      <c r="S34" s="79">
        <f t="shared" si="19"/>
        <v>5.5200000000000005</v>
      </c>
      <c r="T34" s="91">
        <v>50</v>
      </c>
      <c r="U34" s="18">
        <f t="shared" si="0"/>
        <v>276</v>
      </c>
      <c r="V34" s="37">
        <v>3.8</v>
      </c>
      <c r="W34" s="32">
        <f t="shared" si="14"/>
        <v>190</v>
      </c>
      <c r="X34" s="55">
        <v>3.0599999999999999E-2</v>
      </c>
      <c r="Y34" s="32">
        <f t="shared" si="15"/>
        <v>1.53</v>
      </c>
      <c r="Z34" s="87"/>
    </row>
    <row r="35" spans="1:44" ht="16.5" customHeight="1" x14ac:dyDescent="0.25">
      <c r="A35" s="270" t="s">
        <v>69</v>
      </c>
      <c r="B35" s="271"/>
      <c r="C35" s="271"/>
      <c r="D35" s="271"/>
      <c r="E35" s="271"/>
      <c r="F35" s="271"/>
      <c r="G35" s="272"/>
      <c r="H35" s="20">
        <f>SUM(H32:H34)</f>
        <v>0</v>
      </c>
      <c r="I35" s="18">
        <f>SUM(I32:I34)</f>
        <v>0</v>
      </c>
      <c r="J35" s="33"/>
      <c r="K35" s="38">
        <f>SUM(K32:K34)</f>
        <v>0</v>
      </c>
      <c r="L35" s="77"/>
      <c r="M35" s="16">
        <v>53</v>
      </c>
      <c r="N35" s="17" t="s">
        <v>202</v>
      </c>
      <c r="O35" s="16" t="s">
        <v>203</v>
      </c>
      <c r="P35" s="16" t="s">
        <v>148</v>
      </c>
      <c r="Q35" s="86">
        <v>24</v>
      </c>
      <c r="R35" s="80">
        <v>0.23</v>
      </c>
      <c r="S35" s="79">
        <f t="shared" si="19"/>
        <v>5.5200000000000005</v>
      </c>
      <c r="T35" s="91">
        <v>50</v>
      </c>
      <c r="U35" s="18">
        <f t="shared" si="0"/>
        <v>276</v>
      </c>
      <c r="V35" s="37">
        <v>3.8</v>
      </c>
      <c r="W35" s="32">
        <f t="shared" si="14"/>
        <v>190</v>
      </c>
      <c r="X35" s="55">
        <v>3.0599999999999999E-2</v>
      </c>
      <c r="Y35" s="32">
        <f t="shared" si="15"/>
        <v>1.53</v>
      </c>
      <c r="Z35" s="87"/>
      <c r="AQ35" s="8"/>
      <c r="AR35" s="8"/>
    </row>
    <row r="36" spans="1:44" ht="16.5" customHeight="1" x14ac:dyDescent="0.25">
      <c r="A36" s="16">
        <v>22</v>
      </c>
      <c r="B36" s="17" t="s">
        <v>154</v>
      </c>
      <c r="C36" s="16" t="s">
        <v>160</v>
      </c>
      <c r="D36" s="16" t="s">
        <v>21</v>
      </c>
      <c r="E36" s="78">
        <v>12</v>
      </c>
      <c r="F36" s="79">
        <v>0.4</v>
      </c>
      <c r="G36" s="79">
        <f>E36*F36</f>
        <v>4.8000000000000007</v>
      </c>
      <c r="H36" s="83"/>
      <c r="I36" s="18">
        <f t="shared" ref="I36:I38" si="20">G36*H36</f>
        <v>0</v>
      </c>
      <c r="J36" s="37">
        <v>12.95</v>
      </c>
      <c r="K36" s="32">
        <f t="shared" ref="K36:K38" si="21">H36*J36</f>
        <v>0</v>
      </c>
      <c r="L36" s="77"/>
      <c r="M36" s="16">
        <v>54</v>
      </c>
      <c r="N36" s="17" t="s">
        <v>53</v>
      </c>
      <c r="O36" s="16" t="s">
        <v>54</v>
      </c>
      <c r="P36" s="16" t="s">
        <v>55</v>
      </c>
      <c r="Q36" s="78">
        <v>20</v>
      </c>
      <c r="R36" s="81">
        <v>0.2631</v>
      </c>
      <c r="S36" s="79">
        <f t="shared" si="19"/>
        <v>5.2620000000000005</v>
      </c>
      <c r="T36" s="91"/>
      <c r="U36" s="18">
        <f t="shared" si="0"/>
        <v>0</v>
      </c>
      <c r="V36" s="37">
        <v>6</v>
      </c>
      <c r="W36" s="32">
        <f>T36*V36</f>
        <v>0</v>
      </c>
      <c r="X36" s="55">
        <v>3.0110000000000001E-2</v>
      </c>
      <c r="Y36" s="32">
        <f>X36*T36</f>
        <v>0</v>
      </c>
      <c r="Z36" s="77"/>
    </row>
    <row r="37" spans="1:44" ht="16.5" customHeight="1" x14ac:dyDescent="0.25">
      <c r="A37" s="16">
        <v>23</v>
      </c>
      <c r="B37" s="17" t="s">
        <v>156</v>
      </c>
      <c r="C37" s="16" t="s">
        <v>161</v>
      </c>
      <c r="D37" s="16" t="s">
        <v>21</v>
      </c>
      <c r="E37" s="78">
        <v>12</v>
      </c>
      <c r="F37" s="79">
        <v>0.4</v>
      </c>
      <c r="G37" s="79">
        <f t="shared" ref="G37:G38" si="22">E37*F37</f>
        <v>4.8000000000000007</v>
      </c>
      <c r="H37" s="83"/>
      <c r="I37" s="18">
        <f t="shared" si="20"/>
        <v>0</v>
      </c>
      <c r="J37" s="37">
        <v>12.95</v>
      </c>
      <c r="K37" s="32">
        <f t="shared" si="21"/>
        <v>0</v>
      </c>
      <c r="L37" s="77"/>
      <c r="M37" s="16">
        <v>55</v>
      </c>
      <c r="N37" s="17" t="s">
        <v>56</v>
      </c>
      <c r="O37" s="16" t="s">
        <v>86</v>
      </c>
      <c r="P37" s="16" t="s">
        <v>57</v>
      </c>
      <c r="Q37" s="78">
        <v>300</v>
      </c>
      <c r="R37" s="80">
        <v>0.01</v>
      </c>
      <c r="S37" s="79">
        <f t="shared" si="19"/>
        <v>3</v>
      </c>
      <c r="T37" s="91"/>
      <c r="U37" s="18">
        <f t="shared" si="0"/>
        <v>0</v>
      </c>
      <c r="V37" s="37">
        <v>4.2</v>
      </c>
      <c r="W37" s="32">
        <f>T37*V37</f>
        <v>0</v>
      </c>
      <c r="X37" s="55">
        <v>1.8149999999999999E-2</v>
      </c>
      <c r="Y37" s="32">
        <f>X37*T37</f>
        <v>0</v>
      </c>
      <c r="Z37" s="77"/>
    </row>
    <row r="38" spans="1:44" ht="16.5" customHeight="1" x14ac:dyDescent="0.25">
      <c r="A38" s="16">
        <v>24</v>
      </c>
      <c r="B38" s="17" t="s">
        <v>158</v>
      </c>
      <c r="C38" s="16" t="s">
        <v>162</v>
      </c>
      <c r="D38" s="16" t="s">
        <v>21</v>
      </c>
      <c r="E38" s="78">
        <v>12</v>
      </c>
      <c r="F38" s="79">
        <v>0.4</v>
      </c>
      <c r="G38" s="79">
        <f t="shared" si="22"/>
        <v>4.8000000000000007</v>
      </c>
      <c r="H38" s="83"/>
      <c r="I38" s="18">
        <f t="shared" si="20"/>
        <v>0</v>
      </c>
      <c r="J38" s="37">
        <v>12.95</v>
      </c>
      <c r="K38" s="32">
        <f t="shared" si="21"/>
        <v>0</v>
      </c>
      <c r="L38" s="77"/>
      <c r="M38" s="16">
        <v>56</v>
      </c>
      <c r="N38" s="17" t="s">
        <v>58</v>
      </c>
      <c r="O38" s="16" t="s">
        <v>90</v>
      </c>
      <c r="P38" s="16" t="s">
        <v>57</v>
      </c>
      <c r="Q38" s="78">
        <v>300</v>
      </c>
      <c r="R38" s="80">
        <v>0.01</v>
      </c>
      <c r="S38" s="79">
        <f t="shared" si="19"/>
        <v>3</v>
      </c>
      <c r="T38" s="91"/>
      <c r="U38" s="18">
        <f t="shared" si="0"/>
        <v>0</v>
      </c>
      <c r="V38" s="37">
        <v>4.2</v>
      </c>
      <c r="W38" s="32">
        <f>T38*V38</f>
        <v>0</v>
      </c>
      <c r="X38" s="55">
        <v>1.8149999999999999E-2</v>
      </c>
      <c r="Y38" s="32">
        <f>X38*T38</f>
        <v>0</v>
      </c>
      <c r="Z38" s="77"/>
    </row>
    <row r="39" spans="1:44" ht="16.5" customHeight="1" x14ac:dyDescent="0.25">
      <c r="A39" s="270" t="s">
        <v>111</v>
      </c>
      <c r="B39" s="271"/>
      <c r="C39" s="271"/>
      <c r="D39" s="271"/>
      <c r="E39" s="271"/>
      <c r="F39" s="271"/>
      <c r="G39" s="272"/>
      <c r="H39" s="20">
        <f>SUM(H36:H38)</f>
        <v>0</v>
      </c>
      <c r="I39" s="19">
        <f>SUM(I36:I38)</f>
        <v>0</v>
      </c>
      <c r="J39" s="33"/>
      <c r="K39" s="38">
        <f>SUM(K36:K38)</f>
        <v>0</v>
      </c>
      <c r="L39" s="77"/>
      <c r="M39" s="16">
        <v>57</v>
      </c>
      <c r="N39" s="17" t="s">
        <v>59</v>
      </c>
      <c r="O39" s="16" t="s">
        <v>88</v>
      </c>
      <c r="P39" s="16" t="s">
        <v>60</v>
      </c>
      <c r="Q39" s="78">
        <v>300</v>
      </c>
      <c r="R39" s="80">
        <v>0.01</v>
      </c>
      <c r="S39" s="79">
        <f t="shared" si="19"/>
        <v>3</v>
      </c>
      <c r="T39" s="91"/>
      <c r="U39" s="18">
        <f t="shared" si="0"/>
        <v>0</v>
      </c>
      <c r="V39" s="37">
        <v>3.6</v>
      </c>
      <c r="W39" s="32">
        <f t="shared" ref="W39" si="23">T39*V39</f>
        <v>0</v>
      </c>
      <c r="X39" s="55">
        <v>1.8149999999999999E-2</v>
      </c>
      <c r="Y39" s="32">
        <f t="shared" ref="Y39" si="24">X39*T39</f>
        <v>0</v>
      </c>
      <c r="Z39" s="77"/>
    </row>
    <row r="40" spans="1:44" ht="16.5" customHeight="1" x14ac:dyDescent="0.25">
      <c r="A40" s="286" t="s">
        <v>163</v>
      </c>
      <c r="B40" s="287"/>
      <c r="C40" s="287"/>
      <c r="D40" s="287"/>
      <c r="E40" s="287"/>
      <c r="F40" s="287"/>
      <c r="G40" s="288"/>
      <c r="H40" s="57">
        <f>H35+H39</f>
        <v>0</v>
      </c>
      <c r="I40" s="58">
        <f>I35+I39</f>
        <v>0</v>
      </c>
      <c r="J40" s="59"/>
      <c r="K40" s="60">
        <f>K35+K39</f>
        <v>0</v>
      </c>
      <c r="L40" s="77"/>
      <c r="M40" s="16">
        <v>58</v>
      </c>
      <c r="N40" s="17" t="s">
        <v>61</v>
      </c>
      <c r="O40" s="16" t="s">
        <v>87</v>
      </c>
      <c r="P40" s="16" t="s">
        <v>60</v>
      </c>
      <c r="Q40" s="78">
        <v>300</v>
      </c>
      <c r="R40" s="81">
        <v>0.01</v>
      </c>
      <c r="S40" s="79">
        <f t="shared" si="19"/>
        <v>3</v>
      </c>
      <c r="T40" s="91"/>
      <c r="U40" s="18">
        <f t="shared" si="0"/>
        <v>0</v>
      </c>
      <c r="V40" s="37">
        <v>3.6</v>
      </c>
      <c r="W40" s="32">
        <f>T40*V40</f>
        <v>0</v>
      </c>
      <c r="X40" s="55">
        <v>1.8149999999999999E-2</v>
      </c>
      <c r="Y40" s="32">
        <f>X40*T40</f>
        <v>0</v>
      </c>
      <c r="Z40" s="77"/>
    </row>
    <row r="41" spans="1:44" ht="16.5" customHeight="1" x14ac:dyDescent="0.25">
      <c r="A41" s="16">
        <v>25</v>
      </c>
      <c r="B41" s="17" t="s">
        <v>19</v>
      </c>
      <c r="C41" s="16" t="s">
        <v>20</v>
      </c>
      <c r="D41" s="16" t="s">
        <v>7</v>
      </c>
      <c r="E41" s="78">
        <v>12</v>
      </c>
      <c r="F41" s="82">
        <v>0.1</v>
      </c>
      <c r="G41" s="79">
        <f>E41*F41</f>
        <v>1.2000000000000002</v>
      </c>
      <c r="H41" s="83"/>
      <c r="I41" s="18">
        <f t="shared" ref="I41:I43" si="25">G41*H41</f>
        <v>0</v>
      </c>
      <c r="J41" s="37">
        <v>6.48</v>
      </c>
      <c r="K41" s="32">
        <f t="shared" ref="K41:K43" si="26">H41*J41</f>
        <v>0</v>
      </c>
      <c r="L41" s="77"/>
      <c r="M41" s="16">
        <v>59</v>
      </c>
      <c r="N41" s="17" t="s">
        <v>164</v>
      </c>
      <c r="O41" s="16" t="s">
        <v>165</v>
      </c>
      <c r="P41" s="16" t="s">
        <v>166</v>
      </c>
      <c r="Q41" s="78">
        <v>5</v>
      </c>
      <c r="R41" s="80">
        <v>0.55959999999999999</v>
      </c>
      <c r="S41" s="79">
        <f>Q41*R41</f>
        <v>2.798</v>
      </c>
      <c r="T41" s="91"/>
      <c r="U41" s="18">
        <f t="shared" si="0"/>
        <v>0</v>
      </c>
      <c r="V41" s="37">
        <v>5.5</v>
      </c>
      <c r="W41" s="32">
        <f>T41*V41</f>
        <v>0</v>
      </c>
      <c r="X41" s="55">
        <v>2.5159999999999998E-2</v>
      </c>
      <c r="Y41" s="32">
        <f t="shared" ref="Y41:Y58" si="27">X41*T41</f>
        <v>0</v>
      </c>
      <c r="Z41" s="77"/>
    </row>
    <row r="42" spans="1:44" ht="16.5" customHeight="1" x14ac:dyDescent="0.25">
      <c r="A42" s="16">
        <v>26</v>
      </c>
      <c r="B42" s="17" t="s">
        <v>19</v>
      </c>
      <c r="C42" s="16" t="s">
        <v>63</v>
      </c>
      <c r="D42" s="16" t="s">
        <v>21</v>
      </c>
      <c r="E42" s="78">
        <v>12</v>
      </c>
      <c r="F42" s="82">
        <v>0.14000000000000001</v>
      </c>
      <c r="G42" s="79">
        <f t="shared" ref="G42:G43" si="28">E42*F42</f>
        <v>1.6800000000000002</v>
      </c>
      <c r="H42" s="83"/>
      <c r="I42" s="18">
        <f t="shared" si="25"/>
        <v>0</v>
      </c>
      <c r="J42" s="37">
        <v>12.75</v>
      </c>
      <c r="K42" s="32">
        <f t="shared" si="26"/>
        <v>0</v>
      </c>
      <c r="L42" s="77"/>
      <c r="M42" s="16">
        <v>60</v>
      </c>
      <c r="N42" s="17" t="s">
        <v>167</v>
      </c>
      <c r="O42" s="16" t="s">
        <v>168</v>
      </c>
      <c r="P42" s="16" t="s">
        <v>166</v>
      </c>
      <c r="Q42" s="78">
        <v>5</v>
      </c>
      <c r="R42" s="80">
        <v>0.55959999999999999</v>
      </c>
      <c r="S42" s="79">
        <f t="shared" ref="S42:S52" si="29">Q42*R42</f>
        <v>2.798</v>
      </c>
      <c r="T42" s="91"/>
      <c r="U42" s="18">
        <f t="shared" si="0"/>
        <v>0</v>
      </c>
      <c r="V42" s="37">
        <v>5.5</v>
      </c>
      <c r="W42" s="32">
        <f t="shared" ref="W42:W44" si="30">T42*V42</f>
        <v>0</v>
      </c>
      <c r="X42" s="55">
        <v>2.5159999999999998E-2</v>
      </c>
      <c r="Y42" s="32">
        <f t="shared" si="27"/>
        <v>0</v>
      </c>
      <c r="Z42" s="77"/>
    </row>
    <row r="43" spans="1:44" ht="16.5" customHeight="1" x14ac:dyDescent="0.25">
      <c r="A43" s="16">
        <v>27</v>
      </c>
      <c r="B43" s="17" t="s">
        <v>19</v>
      </c>
      <c r="C43" s="16" t="s">
        <v>62</v>
      </c>
      <c r="D43" s="16" t="s">
        <v>22</v>
      </c>
      <c r="E43" s="78">
        <v>6</v>
      </c>
      <c r="F43" s="82">
        <v>0.15</v>
      </c>
      <c r="G43" s="79">
        <f t="shared" si="28"/>
        <v>0.89999999999999991</v>
      </c>
      <c r="H43" s="83"/>
      <c r="I43" s="18">
        <f t="shared" si="25"/>
        <v>0</v>
      </c>
      <c r="J43" s="37">
        <v>9.34</v>
      </c>
      <c r="K43" s="32">
        <f t="shared" si="26"/>
        <v>0</v>
      </c>
      <c r="L43" s="77"/>
      <c r="M43" s="16">
        <v>61</v>
      </c>
      <c r="N43" s="17" t="s">
        <v>169</v>
      </c>
      <c r="O43" s="16" t="s">
        <v>170</v>
      </c>
      <c r="P43" s="16" t="s">
        <v>166</v>
      </c>
      <c r="Q43" s="78">
        <v>5</v>
      </c>
      <c r="R43" s="80">
        <v>0.55959999999999999</v>
      </c>
      <c r="S43" s="79">
        <f t="shared" si="29"/>
        <v>2.798</v>
      </c>
      <c r="T43" s="91"/>
      <c r="U43" s="18">
        <f t="shared" si="0"/>
        <v>0</v>
      </c>
      <c r="V43" s="37">
        <v>5.5</v>
      </c>
      <c r="W43" s="32">
        <f t="shared" si="30"/>
        <v>0</v>
      </c>
      <c r="X43" s="55">
        <v>2.5159999999999998E-2</v>
      </c>
      <c r="Y43" s="32">
        <f t="shared" si="27"/>
        <v>0</v>
      </c>
      <c r="Z43" s="77"/>
    </row>
    <row r="44" spans="1:44" ht="16.5" customHeight="1" x14ac:dyDescent="0.25">
      <c r="A44" s="270" t="s">
        <v>114</v>
      </c>
      <c r="B44" s="271"/>
      <c r="C44" s="271"/>
      <c r="D44" s="271"/>
      <c r="E44" s="271"/>
      <c r="F44" s="271"/>
      <c r="G44" s="272"/>
      <c r="H44" s="20">
        <f>SUM(H41:H43)</f>
        <v>0</v>
      </c>
      <c r="I44" s="19">
        <f>SUM(I41:I43)</f>
        <v>0</v>
      </c>
      <c r="J44" s="33"/>
      <c r="K44" s="38">
        <f>SUM(K41:K43)</f>
        <v>0</v>
      </c>
      <c r="L44" s="77"/>
      <c r="M44" s="16">
        <v>62</v>
      </c>
      <c r="N44" s="17" t="s">
        <v>171</v>
      </c>
      <c r="O44" s="16" t="s">
        <v>172</v>
      </c>
      <c r="P44" s="16" t="s">
        <v>166</v>
      </c>
      <c r="Q44" s="78">
        <v>5</v>
      </c>
      <c r="R44" s="80">
        <v>0.57140000000000002</v>
      </c>
      <c r="S44" s="79">
        <f t="shared" si="29"/>
        <v>2.8570000000000002</v>
      </c>
      <c r="T44" s="91"/>
      <c r="U44" s="18">
        <f t="shared" si="0"/>
        <v>0</v>
      </c>
      <c r="V44" s="37">
        <v>5.5</v>
      </c>
      <c r="W44" s="32">
        <f t="shared" si="30"/>
        <v>0</v>
      </c>
      <c r="X44" s="55">
        <v>2.5159999999999998E-2</v>
      </c>
      <c r="Y44" s="32">
        <f t="shared" si="27"/>
        <v>0</v>
      </c>
      <c r="Z44" s="77"/>
    </row>
    <row r="45" spans="1:44" ht="16.5" customHeight="1" x14ac:dyDescent="0.25">
      <c r="A45" s="16">
        <v>28</v>
      </c>
      <c r="B45" s="17" t="s">
        <v>115</v>
      </c>
      <c r="C45" s="16" t="s">
        <v>116</v>
      </c>
      <c r="D45" s="16" t="s">
        <v>7</v>
      </c>
      <c r="E45" s="78">
        <v>12</v>
      </c>
      <c r="F45" s="82">
        <v>0.1</v>
      </c>
      <c r="G45" s="79">
        <f>E45*F45</f>
        <v>1.2000000000000002</v>
      </c>
      <c r="H45" s="83"/>
      <c r="I45" s="18">
        <f t="shared" ref="I45:I46" si="31">G45*H45</f>
        <v>0</v>
      </c>
      <c r="J45" s="37">
        <v>6.48</v>
      </c>
      <c r="K45" s="32">
        <f>H45*J45</f>
        <v>0</v>
      </c>
      <c r="L45" s="77"/>
      <c r="M45" s="16">
        <v>63</v>
      </c>
      <c r="N45" s="17" t="s">
        <v>173</v>
      </c>
      <c r="O45" s="16" t="s">
        <v>174</v>
      </c>
      <c r="P45" s="16" t="s">
        <v>175</v>
      </c>
      <c r="Q45" s="78">
        <v>6</v>
      </c>
      <c r="R45" s="80">
        <v>1</v>
      </c>
      <c r="S45" s="79">
        <f t="shared" si="29"/>
        <v>6</v>
      </c>
      <c r="T45" s="91"/>
      <c r="U45" s="18">
        <f t="shared" si="0"/>
        <v>0</v>
      </c>
      <c r="V45" s="37">
        <v>6.5</v>
      </c>
      <c r="W45" s="32">
        <f>T45*V45</f>
        <v>0</v>
      </c>
      <c r="X45" s="55"/>
      <c r="Y45" s="32">
        <f t="shared" si="27"/>
        <v>0</v>
      </c>
      <c r="Z45" s="77"/>
    </row>
    <row r="46" spans="1:44" ht="16.5" customHeight="1" x14ac:dyDescent="0.25">
      <c r="A46" s="16">
        <v>29</v>
      </c>
      <c r="B46" s="17" t="s">
        <v>115</v>
      </c>
      <c r="C46" s="16" t="s">
        <v>117</v>
      </c>
      <c r="D46" s="16" t="s">
        <v>21</v>
      </c>
      <c r="E46" s="78">
        <v>12</v>
      </c>
      <c r="F46" s="82">
        <v>0.14000000000000001</v>
      </c>
      <c r="G46" s="79">
        <f>E46*F46</f>
        <v>1.6800000000000002</v>
      </c>
      <c r="H46" s="83"/>
      <c r="I46" s="18">
        <f t="shared" si="31"/>
        <v>0</v>
      </c>
      <c r="J46" s="37">
        <v>12.75</v>
      </c>
      <c r="K46" s="32">
        <f t="shared" ref="K46" si="32">H46*J46</f>
        <v>0</v>
      </c>
      <c r="L46" s="77"/>
      <c r="M46" s="16">
        <v>64</v>
      </c>
      <c r="N46" s="17" t="s">
        <v>176</v>
      </c>
      <c r="O46" s="16" t="s">
        <v>177</v>
      </c>
      <c r="P46" s="16" t="s">
        <v>175</v>
      </c>
      <c r="Q46" s="78">
        <v>6</v>
      </c>
      <c r="R46" s="80">
        <v>1</v>
      </c>
      <c r="S46" s="79">
        <f t="shared" si="29"/>
        <v>6</v>
      </c>
      <c r="T46" s="91"/>
      <c r="U46" s="18">
        <f t="shared" si="0"/>
        <v>0</v>
      </c>
      <c r="V46" s="37">
        <v>6.5</v>
      </c>
      <c r="W46" s="32">
        <f t="shared" ref="W46:W48" si="33">T46*V46</f>
        <v>0</v>
      </c>
      <c r="X46" s="55"/>
      <c r="Y46" s="32">
        <f t="shared" si="27"/>
        <v>0</v>
      </c>
      <c r="Z46" s="77"/>
    </row>
    <row r="47" spans="1:44" ht="16.5" customHeight="1" x14ac:dyDescent="0.25">
      <c r="A47" s="270" t="s">
        <v>118</v>
      </c>
      <c r="B47" s="271"/>
      <c r="C47" s="271"/>
      <c r="D47" s="271"/>
      <c r="E47" s="271"/>
      <c r="F47" s="271"/>
      <c r="G47" s="272"/>
      <c r="H47" s="20">
        <f>SUM(H45:H46)</f>
        <v>0</v>
      </c>
      <c r="I47" s="19">
        <f>SUM(I45:I46)</f>
        <v>0</v>
      </c>
      <c r="J47" s="33"/>
      <c r="K47" s="38">
        <f>SUM(K45:K46)</f>
        <v>0</v>
      </c>
      <c r="L47" s="77"/>
      <c r="M47" s="16">
        <v>65</v>
      </c>
      <c r="N47" s="17" t="s">
        <v>178</v>
      </c>
      <c r="O47" s="16" t="s">
        <v>179</v>
      </c>
      <c r="P47" s="16" t="s">
        <v>175</v>
      </c>
      <c r="Q47" s="78">
        <v>6</v>
      </c>
      <c r="R47" s="80">
        <v>1</v>
      </c>
      <c r="S47" s="79">
        <f t="shared" si="29"/>
        <v>6</v>
      </c>
      <c r="T47" s="91"/>
      <c r="U47" s="18">
        <f t="shared" si="0"/>
        <v>0</v>
      </c>
      <c r="V47" s="37">
        <v>6.5</v>
      </c>
      <c r="W47" s="32">
        <f t="shared" si="33"/>
        <v>0</v>
      </c>
      <c r="X47" s="55"/>
      <c r="Y47" s="32">
        <f t="shared" si="27"/>
        <v>0</v>
      </c>
      <c r="Z47" s="77"/>
    </row>
    <row r="48" spans="1:44" ht="16.5" customHeight="1" x14ac:dyDescent="0.25">
      <c r="A48" s="273" t="s">
        <v>77</v>
      </c>
      <c r="B48" s="274"/>
      <c r="C48" s="274"/>
      <c r="D48" s="274"/>
      <c r="E48" s="274"/>
      <c r="F48" s="274"/>
      <c r="G48" s="275"/>
      <c r="H48" s="61">
        <f>H18+H31+H40+H44+H47</f>
        <v>0</v>
      </c>
      <c r="I48" s="62">
        <f>I18+I31+I40+I44+I47</f>
        <v>0</v>
      </c>
      <c r="J48" s="52"/>
      <c r="K48" s="63">
        <f>K18+K31+K40+K44+K47</f>
        <v>0</v>
      </c>
      <c r="L48" s="77"/>
      <c r="M48" s="16">
        <v>66</v>
      </c>
      <c r="N48" s="17" t="s">
        <v>180</v>
      </c>
      <c r="O48" s="16" t="s">
        <v>181</v>
      </c>
      <c r="P48" s="16" t="s">
        <v>175</v>
      </c>
      <c r="Q48" s="78">
        <v>6</v>
      </c>
      <c r="R48" s="80">
        <v>1.0286</v>
      </c>
      <c r="S48" s="79">
        <f t="shared" si="29"/>
        <v>6.1715999999999998</v>
      </c>
      <c r="T48" s="91"/>
      <c r="U48" s="18">
        <f t="shared" si="0"/>
        <v>0</v>
      </c>
      <c r="V48" s="37">
        <v>6.5</v>
      </c>
      <c r="W48" s="32">
        <f t="shared" si="33"/>
        <v>0</v>
      </c>
      <c r="X48" s="55"/>
      <c r="Y48" s="32">
        <f t="shared" si="27"/>
        <v>0</v>
      </c>
      <c r="Z48" s="77"/>
    </row>
    <row r="49" spans="1:44" ht="16.5" customHeight="1" x14ac:dyDescent="0.25">
      <c r="A49" s="77"/>
      <c r="B49" s="77"/>
      <c r="C49" s="77"/>
      <c r="D49" s="77"/>
      <c r="E49" s="77"/>
      <c r="F49" s="84"/>
      <c r="G49" s="84"/>
      <c r="H49" s="77"/>
      <c r="I49" s="77"/>
      <c r="J49" s="52"/>
      <c r="K49" s="53"/>
      <c r="L49" s="77"/>
      <c r="M49" s="16">
        <v>67</v>
      </c>
      <c r="N49" s="17" t="s">
        <v>164</v>
      </c>
      <c r="O49" s="16" t="s">
        <v>182</v>
      </c>
      <c r="P49" s="16" t="s">
        <v>183</v>
      </c>
      <c r="Q49" s="78">
        <v>10</v>
      </c>
      <c r="R49" s="80">
        <v>0.55000000000000004</v>
      </c>
      <c r="S49" s="79">
        <f t="shared" si="29"/>
        <v>5.5</v>
      </c>
      <c r="T49" s="91"/>
      <c r="U49" s="18">
        <f t="shared" si="0"/>
        <v>0</v>
      </c>
      <c r="V49" s="37">
        <v>10.5</v>
      </c>
      <c r="W49" s="32">
        <f>T49*V49</f>
        <v>0</v>
      </c>
      <c r="X49" s="55"/>
      <c r="Y49" s="32">
        <f t="shared" si="27"/>
        <v>0</v>
      </c>
      <c r="Z49" s="77"/>
    </row>
    <row r="50" spans="1:44" ht="16.5" customHeight="1" x14ac:dyDescent="0.25">
      <c r="A50" s="77"/>
      <c r="B50" s="77"/>
      <c r="C50" s="77"/>
      <c r="D50" s="77"/>
      <c r="E50" s="77"/>
      <c r="F50" s="84"/>
      <c r="G50" s="84"/>
      <c r="H50" s="77"/>
      <c r="I50" s="77"/>
      <c r="J50" s="52"/>
      <c r="K50" s="53"/>
      <c r="L50" s="77"/>
      <c r="M50" s="16">
        <v>68</v>
      </c>
      <c r="N50" s="17" t="s">
        <v>167</v>
      </c>
      <c r="O50" s="16" t="s">
        <v>184</v>
      </c>
      <c r="P50" s="16" t="s">
        <v>183</v>
      </c>
      <c r="Q50" s="78">
        <v>10</v>
      </c>
      <c r="R50" s="80">
        <v>0.55000000000000004</v>
      </c>
      <c r="S50" s="79">
        <f t="shared" si="29"/>
        <v>5.5</v>
      </c>
      <c r="T50" s="91"/>
      <c r="U50" s="18">
        <f t="shared" si="0"/>
        <v>0</v>
      </c>
      <c r="V50" s="37">
        <v>10.5</v>
      </c>
      <c r="W50" s="32">
        <f t="shared" ref="W50:W58" si="34">T50*V50</f>
        <v>0</v>
      </c>
      <c r="X50" s="55"/>
      <c r="Y50" s="32">
        <f t="shared" si="27"/>
        <v>0</v>
      </c>
      <c r="Z50" s="77"/>
    </row>
    <row r="51" spans="1:44" ht="16.5" customHeight="1" x14ac:dyDescent="0.25">
      <c r="A51" s="77"/>
      <c r="B51" s="77"/>
      <c r="C51" s="77"/>
      <c r="D51" s="77"/>
      <c r="E51" s="77"/>
      <c r="F51" s="84"/>
      <c r="G51" s="84"/>
      <c r="H51" s="77"/>
      <c r="I51" s="77"/>
      <c r="J51" s="52"/>
      <c r="K51" s="53"/>
      <c r="L51" s="77"/>
      <c r="M51" s="16">
        <v>69</v>
      </c>
      <c r="N51" s="17" t="s">
        <v>169</v>
      </c>
      <c r="O51" s="16" t="s">
        <v>185</v>
      </c>
      <c r="P51" s="16" t="s">
        <v>183</v>
      </c>
      <c r="Q51" s="78">
        <v>10</v>
      </c>
      <c r="R51" s="80">
        <v>0.55000000000000004</v>
      </c>
      <c r="S51" s="79">
        <f t="shared" si="29"/>
        <v>5.5</v>
      </c>
      <c r="T51" s="91"/>
      <c r="U51" s="18">
        <f t="shared" si="0"/>
        <v>0</v>
      </c>
      <c r="V51" s="37">
        <v>10.5</v>
      </c>
      <c r="W51" s="32">
        <f t="shared" si="34"/>
        <v>0</v>
      </c>
      <c r="X51" s="55"/>
      <c r="Y51" s="32">
        <f t="shared" si="27"/>
        <v>0</v>
      </c>
      <c r="Z51" s="8"/>
    </row>
    <row r="52" spans="1:44" ht="16.5" customHeight="1" x14ac:dyDescent="0.25">
      <c r="A52" s="73"/>
      <c r="B52" s="73"/>
      <c r="C52" s="73"/>
      <c r="D52" s="73"/>
      <c r="E52" s="73"/>
      <c r="F52" s="75"/>
      <c r="G52" s="75"/>
      <c r="H52" s="73"/>
      <c r="I52" s="73"/>
      <c r="J52" s="52"/>
      <c r="K52" s="53"/>
      <c r="L52" s="73"/>
      <c r="M52" s="16">
        <v>70</v>
      </c>
      <c r="N52" s="17" t="s">
        <v>171</v>
      </c>
      <c r="O52" s="16" t="s">
        <v>186</v>
      </c>
      <c r="P52" s="16" t="s">
        <v>183</v>
      </c>
      <c r="Q52" s="78">
        <v>10</v>
      </c>
      <c r="R52" s="81">
        <v>0.57140000000000002</v>
      </c>
      <c r="S52" s="79">
        <f t="shared" si="29"/>
        <v>5.7140000000000004</v>
      </c>
      <c r="T52" s="91"/>
      <c r="U52" s="18">
        <f>S52*T52</f>
        <v>0</v>
      </c>
      <c r="V52" s="37">
        <v>10.5</v>
      </c>
      <c r="W52" s="32">
        <f t="shared" si="34"/>
        <v>0</v>
      </c>
      <c r="X52" s="55"/>
      <c r="Y52" s="32">
        <f t="shared" si="27"/>
        <v>0</v>
      </c>
      <c r="Z52" s="8"/>
    </row>
    <row r="53" spans="1:44" ht="16.5" customHeight="1" x14ac:dyDescent="0.25">
      <c r="A53" s="73"/>
      <c r="B53" s="73"/>
      <c r="C53" s="73"/>
      <c r="D53" s="73"/>
      <c r="E53" s="73"/>
      <c r="F53" s="75"/>
      <c r="G53" s="75"/>
      <c r="H53" s="73"/>
      <c r="I53" s="73"/>
      <c r="J53" s="52"/>
      <c r="K53" s="53"/>
      <c r="L53" s="73"/>
      <c r="M53" s="16">
        <v>71</v>
      </c>
      <c r="N53" s="54" t="s">
        <v>150</v>
      </c>
      <c r="O53" s="16" t="s">
        <v>141</v>
      </c>
      <c r="P53" s="16" t="s">
        <v>147</v>
      </c>
      <c r="Q53" s="85">
        <v>100</v>
      </c>
      <c r="R53" s="81">
        <v>7.1499999999999994E-2</v>
      </c>
      <c r="S53" s="56">
        <f t="shared" ref="S53:S57" si="35">R53*Q53</f>
        <v>7.1499999999999995</v>
      </c>
      <c r="T53" s="91"/>
      <c r="U53" s="18">
        <f t="shared" ref="U53:U58" si="36">S53*T53</f>
        <v>0</v>
      </c>
      <c r="V53" s="37">
        <v>6</v>
      </c>
      <c r="W53" s="32">
        <f t="shared" si="34"/>
        <v>0</v>
      </c>
      <c r="X53" s="55">
        <v>2.7E-2</v>
      </c>
      <c r="Y53" s="32">
        <f t="shared" si="27"/>
        <v>0</v>
      </c>
      <c r="Z53" s="8"/>
    </row>
    <row r="54" spans="1:44" s="8" customFormat="1" ht="16.5" customHeight="1" x14ac:dyDescent="0.25">
      <c r="A54" s="73"/>
      <c r="B54" s="73"/>
      <c r="C54" s="73"/>
      <c r="D54" s="73"/>
      <c r="E54" s="73"/>
      <c r="F54" s="75"/>
      <c r="G54" s="75"/>
      <c r="H54" s="73"/>
      <c r="I54" s="73"/>
      <c r="J54" s="52"/>
      <c r="K54" s="53"/>
      <c r="L54" s="73"/>
      <c r="M54" s="16">
        <v>72</v>
      </c>
      <c r="N54" s="54" t="s">
        <v>149</v>
      </c>
      <c r="O54" s="16" t="s">
        <v>142</v>
      </c>
      <c r="P54" s="16" t="s">
        <v>147</v>
      </c>
      <c r="Q54" s="85">
        <v>100</v>
      </c>
      <c r="R54" s="81">
        <v>7.1499999999999994E-2</v>
      </c>
      <c r="S54" s="56">
        <f t="shared" si="35"/>
        <v>7.1499999999999995</v>
      </c>
      <c r="T54" s="91">
        <v>100</v>
      </c>
      <c r="U54" s="18">
        <f t="shared" si="36"/>
        <v>715</v>
      </c>
      <c r="V54" s="37">
        <v>6</v>
      </c>
      <c r="W54" s="32">
        <f t="shared" si="34"/>
        <v>600</v>
      </c>
      <c r="X54" s="55">
        <v>2.7E-2</v>
      </c>
      <c r="Y54" s="32">
        <f t="shared" si="27"/>
        <v>2.7</v>
      </c>
      <c r="AQ54" s="4"/>
      <c r="AR54" s="4"/>
    </row>
    <row r="55" spans="1:44" s="8" customFormat="1" ht="16.5" customHeight="1" x14ac:dyDescent="0.25">
      <c r="A55" s="73"/>
      <c r="B55" s="73"/>
      <c r="C55" s="73"/>
      <c r="D55" s="73"/>
      <c r="E55" s="73"/>
      <c r="F55" s="75"/>
      <c r="G55" s="75"/>
      <c r="H55" s="73"/>
      <c r="I55" s="73"/>
      <c r="J55" s="52"/>
      <c r="K55" s="53"/>
      <c r="L55" s="73"/>
      <c r="M55" s="16">
        <v>73</v>
      </c>
      <c r="N55" s="54" t="s">
        <v>150</v>
      </c>
      <c r="O55" s="16" t="s">
        <v>143</v>
      </c>
      <c r="P55" s="16" t="s">
        <v>148</v>
      </c>
      <c r="Q55" s="76">
        <v>30</v>
      </c>
      <c r="R55" s="74">
        <v>0.14299999999999999</v>
      </c>
      <c r="S55" s="56">
        <f t="shared" si="35"/>
        <v>4.29</v>
      </c>
      <c r="T55" s="91"/>
      <c r="U55" s="18">
        <f t="shared" si="36"/>
        <v>0</v>
      </c>
      <c r="V55" s="37">
        <v>3.3</v>
      </c>
      <c r="W55" s="32">
        <f t="shared" si="34"/>
        <v>0</v>
      </c>
      <c r="X55" s="55">
        <v>2.0500000000000001E-2</v>
      </c>
      <c r="Y55" s="32">
        <f t="shared" si="27"/>
        <v>0</v>
      </c>
    </row>
    <row r="56" spans="1:44" s="8" customFormat="1" ht="16.5" customHeight="1" x14ac:dyDescent="0.25">
      <c r="A56" s="69"/>
      <c r="B56" s="69"/>
      <c r="C56" s="69"/>
      <c r="D56" s="69"/>
      <c r="E56" s="69"/>
      <c r="F56" s="70"/>
      <c r="G56" s="70"/>
      <c r="H56" s="69"/>
      <c r="I56" s="69"/>
      <c r="J56" s="52"/>
      <c r="K56" s="53"/>
      <c r="L56" s="69"/>
      <c r="M56" s="16">
        <v>74</v>
      </c>
      <c r="N56" s="54" t="s">
        <v>149</v>
      </c>
      <c r="O56" s="16" t="s">
        <v>144</v>
      </c>
      <c r="P56" s="16" t="s">
        <v>148</v>
      </c>
      <c r="Q56" s="76">
        <v>30</v>
      </c>
      <c r="R56" s="74">
        <v>0.14299999999999999</v>
      </c>
      <c r="S56" s="56">
        <f t="shared" si="35"/>
        <v>4.29</v>
      </c>
      <c r="T56" s="91"/>
      <c r="U56" s="18">
        <f t="shared" si="36"/>
        <v>0</v>
      </c>
      <c r="V56" s="37">
        <v>3.3</v>
      </c>
      <c r="W56" s="32">
        <f t="shared" si="34"/>
        <v>0</v>
      </c>
      <c r="X56" s="55">
        <v>2.0500000000000001E-2</v>
      </c>
      <c r="Y56" s="32">
        <f t="shared" si="27"/>
        <v>0</v>
      </c>
    </row>
    <row r="57" spans="1:44" ht="15.75" x14ac:dyDescent="0.25">
      <c r="A57" s="69"/>
      <c r="B57" s="69"/>
      <c r="C57" s="69"/>
      <c r="D57" s="69"/>
      <c r="E57" s="69"/>
      <c r="F57" s="70"/>
      <c r="G57" s="70"/>
      <c r="H57" s="69"/>
      <c r="I57" s="69"/>
      <c r="J57" s="69"/>
      <c r="K57" s="69"/>
      <c r="L57" s="69"/>
      <c r="M57" s="16">
        <v>75</v>
      </c>
      <c r="N57" s="54" t="s">
        <v>152</v>
      </c>
      <c r="O57" s="16" t="s">
        <v>145</v>
      </c>
      <c r="P57" s="16" t="s">
        <v>25</v>
      </c>
      <c r="Q57" s="76">
        <v>12</v>
      </c>
      <c r="R57" s="74">
        <v>0.25750000000000001</v>
      </c>
      <c r="S57" s="56">
        <f t="shared" si="35"/>
        <v>3.09</v>
      </c>
      <c r="T57" s="91"/>
      <c r="U57" s="18">
        <f t="shared" si="36"/>
        <v>0</v>
      </c>
      <c r="V57" s="37">
        <v>2.9</v>
      </c>
      <c r="W57" s="32">
        <f t="shared" si="34"/>
        <v>0</v>
      </c>
      <c r="X57" s="55">
        <v>2.7E-2</v>
      </c>
      <c r="Y57" s="32">
        <f t="shared" si="27"/>
        <v>0</v>
      </c>
      <c r="Z57" s="8"/>
      <c r="AQ57" s="8"/>
      <c r="AR57" s="8"/>
    </row>
    <row r="58" spans="1:44" ht="15.75" x14ac:dyDescent="0.25">
      <c r="A58" s="8"/>
      <c r="J58" s="35"/>
      <c r="K58" s="35"/>
      <c r="L58" s="8"/>
      <c r="M58" s="16">
        <v>76</v>
      </c>
      <c r="N58" s="54" t="s">
        <v>151</v>
      </c>
      <c r="O58" s="16" t="s">
        <v>146</v>
      </c>
      <c r="P58" s="16" t="s">
        <v>25</v>
      </c>
      <c r="Q58" s="76">
        <v>12</v>
      </c>
      <c r="R58" s="74">
        <v>0.25750000000000001</v>
      </c>
      <c r="S58" s="56">
        <f>R58*Q58</f>
        <v>3.09</v>
      </c>
      <c r="T58" s="91"/>
      <c r="U58" s="18">
        <f t="shared" si="36"/>
        <v>0</v>
      </c>
      <c r="V58" s="37">
        <v>2.9</v>
      </c>
      <c r="W58" s="32">
        <f t="shared" si="34"/>
        <v>0</v>
      </c>
      <c r="X58" s="55">
        <v>2.7E-2</v>
      </c>
      <c r="Y58" s="32">
        <f t="shared" si="27"/>
        <v>0</v>
      </c>
      <c r="Z58" s="8"/>
    </row>
    <row r="59" spans="1:44" ht="15.75" x14ac:dyDescent="0.25">
      <c r="A59" s="8"/>
      <c r="J59" s="35"/>
      <c r="K59" s="35"/>
      <c r="L59" s="8"/>
      <c r="M59" s="276" t="s">
        <v>71</v>
      </c>
      <c r="N59" s="277"/>
      <c r="O59" s="277"/>
      <c r="P59" s="277"/>
      <c r="Q59" s="277"/>
      <c r="R59" s="277"/>
      <c r="S59" s="278"/>
      <c r="T59" s="9">
        <f>SUM(T8:T58)</f>
        <v>1960</v>
      </c>
      <c r="U59" s="10">
        <f>SUM(U8:U58)</f>
        <v>8641.8660000000018</v>
      </c>
      <c r="V59" s="71"/>
      <c r="W59" s="50">
        <f>SUM(W8:W58)</f>
        <v>5969</v>
      </c>
      <c r="X59" s="51"/>
      <c r="Y59" s="50">
        <f>SUM(Y8:Y58)</f>
        <v>46.803200000000004</v>
      </c>
      <c r="Z59" s="8"/>
    </row>
    <row r="60" spans="1:44" ht="15.75" x14ac:dyDescent="0.25">
      <c r="A60" s="8"/>
      <c r="J60" s="35"/>
      <c r="K60" s="35"/>
      <c r="L60" s="8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"/>
    </row>
    <row r="61" spans="1:44" ht="15.75" x14ac:dyDescent="0.25">
      <c r="A61" s="8"/>
      <c r="B61" s="41" t="s">
        <v>73</v>
      </c>
      <c r="C61" s="42"/>
      <c r="D61" s="266">
        <f>I18*C61</f>
        <v>0</v>
      </c>
      <c r="E61" s="266"/>
      <c r="F61" s="264" t="s">
        <v>78</v>
      </c>
      <c r="G61" s="264"/>
      <c r="H61" s="264"/>
      <c r="I61" s="27">
        <f>I18+D61</f>
        <v>0</v>
      </c>
      <c r="J61" s="35"/>
      <c r="K61" s="35"/>
      <c r="L61" s="8"/>
      <c r="M61" s="8"/>
      <c r="N61" s="41" t="s">
        <v>74</v>
      </c>
      <c r="O61" s="42"/>
      <c r="P61" s="266">
        <f>U59*O61</f>
        <v>0</v>
      </c>
      <c r="Q61" s="266"/>
      <c r="R61" s="264" t="s">
        <v>65</v>
      </c>
      <c r="S61" s="264"/>
      <c r="T61" s="264"/>
      <c r="U61" s="27">
        <f>U59+P61</f>
        <v>8641.8660000000018</v>
      </c>
      <c r="V61" s="69"/>
      <c r="W61" s="69"/>
      <c r="X61" s="69"/>
      <c r="Y61" s="69"/>
      <c r="Z61" s="8"/>
    </row>
    <row r="62" spans="1:44" ht="15.75" x14ac:dyDescent="0.25">
      <c r="A62" s="8"/>
      <c r="B62" s="41" t="s">
        <v>113</v>
      </c>
      <c r="C62" s="42"/>
      <c r="D62" s="267">
        <f>I31*C62</f>
        <v>0</v>
      </c>
      <c r="E62" s="267"/>
      <c r="F62" s="268" t="s">
        <v>112</v>
      </c>
      <c r="G62" s="268"/>
      <c r="H62" s="268"/>
      <c r="I62" s="27">
        <f>I31+D62</f>
        <v>0</v>
      </c>
      <c r="J62" s="35"/>
      <c r="K62" s="35"/>
      <c r="L62" s="8"/>
      <c r="M62" s="8"/>
      <c r="N62" s="41" t="s">
        <v>83</v>
      </c>
      <c r="O62" s="42"/>
      <c r="P62" s="267">
        <f>U61*O62</f>
        <v>0</v>
      </c>
      <c r="Q62" s="267"/>
      <c r="R62" s="8"/>
      <c r="S62" s="8"/>
      <c r="T62" s="8"/>
      <c r="U62" s="28"/>
      <c r="V62" s="69"/>
      <c r="W62" s="69"/>
      <c r="X62" s="69"/>
      <c r="Y62" s="69"/>
      <c r="Z62" s="8"/>
    </row>
    <row r="63" spans="1:44" ht="15.75" x14ac:dyDescent="0.25">
      <c r="A63" s="69"/>
      <c r="B63" s="41" t="s">
        <v>187</v>
      </c>
      <c r="C63" s="42"/>
      <c r="D63" s="267">
        <f>I40*C63</f>
        <v>0</v>
      </c>
      <c r="E63" s="267"/>
      <c r="F63" s="268" t="s">
        <v>163</v>
      </c>
      <c r="G63" s="268"/>
      <c r="H63" s="268"/>
      <c r="I63" s="27">
        <f>I40+D63</f>
        <v>0</v>
      </c>
      <c r="J63" s="36"/>
      <c r="K63" s="36"/>
      <c r="L63" s="69"/>
      <c r="M63" s="8"/>
      <c r="N63" s="64"/>
      <c r="O63" s="65"/>
      <c r="P63" s="66"/>
      <c r="Q63" s="66"/>
      <c r="R63" s="8"/>
      <c r="S63" s="8"/>
      <c r="T63" s="8"/>
      <c r="U63" s="28"/>
      <c r="V63" s="69"/>
      <c r="W63" s="69"/>
      <c r="X63" s="69"/>
      <c r="Y63" s="69"/>
      <c r="Z63" s="8"/>
    </row>
    <row r="64" spans="1:44" ht="15.75" x14ac:dyDescent="0.25">
      <c r="A64" s="69"/>
      <c r="B64" s="41" t="s">
        <v>119</v>
      </c>
      <c r="C64" s="42"/>
      <c r="D64" s="267">
        <f>I44*C64</f>
        <v>0</v>
      </c>
      <c r="E64" s="267"/>
      <c r="F64" s="268" t="s">
        <v>120</v>
      </c>
      <c r="G64" s="268"/>
      <c r="H64" s="268"/>
      <c r="I64" s="27">
        <f>I44+D64</f>
        <v>0</v>
      </c>
      <c r="J64" s="69"/>
      <c r="K64" s="69"/>
      <c r="L64" s="69"/>
      <c r="M64" s="8"/>
      <c r="N64" s="43"/>
      <c r="O64" s="43"/>
      <c r="P64" s="28"/>
      <c r="Q64" s="28"/>
      <c r="R64" s="8"/>
      <c r="S64" s="8"/>
      <c r="T64" s="8"/>
      <c r="U64" s="28"/>
      <c r="V64" s="69"/>
      <c r="W64" s="69"/>
      <c r="X64" s="69"/>
      <c r="Y64" s="69"/>
      <c r="Z64" s="8"/>
    </row>
    <row r="65" spans="1:26" ht="15.75" x14ac:dyDescent="0.25">
      <c r="A65" s="69"/>
      <c r="B65" s="41" t="s">
        <v>121</v>
      </c>
      <c r="C65" s="42"/>
      <c r="D65" s="267">
        <f>I45*C65</f>
        <v>0</v>
      </c>
      <c r="E65" s="267"/>
      <c r="F65" s="268" t="s">
        <v>122</v>
      </c>
      <c r="G65" s="268"/>
      <c r="H65" s="268"/>
      <c r="I65" s="27">
        <f>I47+D65</f>
        <v>0</v>
      </c>
      <c r="J65" s="69"/>
      <c r="K65" s="69"/>
      <c r="L65" s="69"/>
      <c r="M65" s="8"/>
      <c r="N65" s="41" t="s">
        <v>91</v>
      </c>
      <c r="O65" s="42"/>
      <c r="P65" s="266">
        <f>P62+D67</f>
        <v>0</v>
      </c>
      <c r="Q65" s="266"/>
      <c r="R65" s="269" t="s">
        <v>80</v>
      </c>
      <c r="S65" s="269"/>
      <c r="T65" s="269"/>
      <c r="U65" s="29">
        <f>I66+U61+P65</f>
        <v>8641.8660000000018</v>
      </c>
      <c r="V65" s="69"/>
      <c r="W65" s="69"/>
      <c r="X65" s="69"/>
      <c r="Y65" s="69"/>
      <c r="Z65" s="67"/>
    </row>
    <row r="66" spans="1:26" ht="15.75" x14ac:dyDescent="0.25">
      <c r="A66" s="69"/>
      <c r="B66" s="49"/>
      <c r="C66" s="49"/>
      <c r="D66" s="72"/>
      <c r="E66" s="72"/>
      <c r="F66" s="263" t="s">
        <v>77</v>
      </c>
      <c r="G66" s="263"/>
      <c r="H66" s="263"/>
      <c r="I66" s="30">
        <f>SUM(I61:I65)</f>
        <v>0</v>
      </c>
      <c r="J66" s="69"/>
      <c r="K66" s="69"/>
      <c r="L66" s="69"/>
      <c r="M66" s="69"/>
      <c r="N66" s="69"/>
      <c r="O66" s="69"/>
      <c r="P66" s="72"/>
      <c r="Q66" s="72"/>
      <c r="R66" s="69"/>
      <c r="S66" s="69"/>
      <c r="T66" s="69"/>
      <c r="U66" s="72"/>
      <c r="V66" s="69"/>
      <c r="W66" s="69"/>
      <c r="X66" s="69"/>
      <c r="Y66" s="69"/>
      <c r="Z66" s="8"/>
    </row>
    <row r="67" spans="1:26" ht="15.75" x14ac:dyDescent="0.25">
      <c r="A67" s="8"/>
      <c r="B67" s="41" t="s">
        <v>83</v>
      </c>
      <c r="C67" s="42"/>
      <c r="D67" s="266">
        <f>I61*C67</f>
        <v>0</v>
      </c>
      <c r="E67" s="266"/>
      <c r="F67" s="70"/>
      <c r="G67" s="70"/>
      <c r="H67" s="69"/>
      <c r="I67" s="69"/>
      <c r="J67" s="8"/>
      <c r="K67" s="8"/>
      <c r="L67" s="8"/>
      <c r="M67" s="69"/>
      <c r="N67" s="69"/>
      <c r="O67" s="69"/>
      <c r="P67" s="69"/>
      <c r="Q67" s="69"/>
      <c r="R67" s="264" t="s">
        <v>97</v>
      </c>
      <c r="S67" s="264"/>
      <c r="T67" s="264"/>
      <c r="U67" s="12">
        <f>W59</f>
        <v>5969</v>
      </c>
      <c r="V67" s="69"/>
      <c r="W67" s="69"/>
      <c r="X67" s="69"/>
      <c r="Y67" s="69"/>
      <c r="Z67" s="8"/>
    </row>
    <row r="68" spans="1:26" ht="15.75" x14ac:dyDescent="0.25">
      <c r="A68" s="8"/>
      <c r="B68" s="26"/>
      <c r="C68" s="70"/>
      <c r="D68" s="70"/>
      <c r="E68" s="70"/>
      <c r="F68" s="70"/>
      <c r="G68" s="70"/>
      <c r="H68" s="69"/>
      <c r="I68" s="69"/>
      <c r="J68" s="8"/>
      <c r="K68" s="8"/>
      <c r="L68" s="8"/>
      <c r="M68" s="69"/>
      <c r="N68" s="69"/>
      <c r="O68" s="69"/>
      <c r="P68" s="69"/>
      <c r="Q68" s="69"/>
      <c r="R68" s="263" t="s">
        <v>98</v>
      </c>
      <c r="S68" s="263"/>
      <c r="T68" s="263"/>
      <c r="U68" s="40">
        <f>Y59</f>
        <v>46.803200000000004</v>
      </c>
      <c r="V68" s="8"/>
      <c r="W68" s="8"/>
      <c r="X68" s="8"/>
      <c r="Y68" s="8"/>
      <c r="Z68" s="8"/>
    </row>
    <row r="69" spans="1:26" ht="15.75" x14ac:dyDescent="0.25">
      <c r="A69" s="69"/>
      <c r="B69" s="26"/>
      <c r="C69" s="70"/>
      <c r="D69" s="70"/>
      <c r="E69" s="70"/>
      <c r="F69" s="264" t="s">
        <v>96</v>
      </c>
      <c r="G69" s="264"/>
      <c r="H69" s="264"/>
      <c r="I69" s="12">
        <f>K48</f>
        <v>0</v>
      </c>
      <c r="J69" s="69"/>
      <c r="K69" s="69"/>
      <c r="L69" s="69"/>
      <c r="M69" s="69"/>
      <c r="N69" s="8"/>
      <c r="O69" s="8"/>
      <c r="P69" s="8"/>
      <c r="Q69" s="8"/>
      <c r="R69" s="263" t="s">
        <v>99</v>
      </c>
      <c r="S69" s="263"/>
      <c r="T69" s="263"/>
      <c r="U69" s="40">
        <f>I69+U67</f>
        <v>5969</v>
      </c>
      <c r="V69" s="8"/>
      <c r="W69" s="8"/>
      <c r="X69" s="8"/>
      <c r="Y69" s="8"/>
      <c r="Z69" s="8"/>
    </row>
    <row r="70" spans="1:26" ht="15.75" x14ac:dyDescent="0.25">
      <c r="A70" s="69"/>
      <c r="B70" s="8"/>
      <c r="C70" s="8"/>
      <c r="D70" s="8"/>
      <c r="E70" s="8"/>
      <c r="F70" s="8"/>
      <c r="G70" s="8"/>
      <c r="H70" s="8"/>
      <c r="I70" s="8"/>
      <c r="J70" s="69"/>
      <c r="K70" s="69"/>
      <c r="L70" s="69"/>
      <c r="M70" s="8"/>
      <c r="N70" s="8"/>
      <c r="O70" s="8"/>
      <c r="P70" s="8"/>
      <c r="Q70" s="8"/>
      <c r="R70" s="8"/>
      <c r="S70" s="8"/>
      <c r="T70" s="8"/>
      <c r="U70" s="8"/>
      <c r="V70" s="69"/>
      <c r="W70" s="69"/>
      <c r="X70" s="69"/>
      <c r="Y70" s="69"/>
      <c r="Z70" s="69"/>
    </row>
    <row r="71" spans="1:26" ht="15.75" x14ac:dyDescent="0.25">
      <c r="B71" s="11" t="s">
        <v>81</v>
      </c>
      <c r="C71" s="265"/>
      <c r="D71" s="265"/>
      <c r="E71" s="265"/>
      <c r="F71" s="265"/>
      <c r="G71" s="265"/>
      <c r="H71" s="8"/>
      <c r="I71" s="8"/>
      <c r="M71" s="8"/>
      <c r="N71" s="11" t="s">
        <v>82</v>
      </c>
      <c r="O71" s="265"/>
      <c r="P71" s="265"/>
      <c r="Q71" s="265"/>
      <c r="R71" s="265"/>
      <c r="S71" s="265"/>
      <c r="T71" s="8"/>
      <c r="U71" s="8"/>
      <c r="V71" s="69"/>
      <c r="W71" s="69"/>
      <c r="X71" s="69"/>
      <c r="Y71" s="69"/>
      <c r="Z71" s="69"/>
    </row>
    <row r="72" spans="1:26" x14ac:dyDescent="0.25"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x14ac:dyDescent="0.25"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</sheetData>
  <mergeCells count="44">
    <mergeCell ref="T5:U5"/>
    <mergeCell ref="A1:U1"/>
    <mergeCell ref="T2:U2"/>
    <mergeCell ref="A3:C3"/>
    <mergeCell ref="T3:U3"/>
    <mergeCell ref="T4:U4"/>
    <mergeCell ref="A44:G44"/>
    <mergeCell ref="A6:I6"/>
    <mergeCell ref="M6:U6"/>
    <mergeCell ref="A12:G12"/>
    <mergeCell ref="A17:G17"/>
    <mergeCell ref="A18:G18"/>
    <mergeCell ref="A24:G24"/>
    <mergeCell ref="A30:G30"/>
    <mergeCell ref="A31:G31"/>
    <mergeCell ref="A35:G35"/>
    <mergeCell ref="A39:G39"/>
    <mergeCell ref="A40:G40"/>
    <mergeCell ref="A47:G47"/>
    <mergeCell ref="A48:G48"/>
    <mergeCell ref="M59:S59"/>
    <mergeCell ref="D61:E61"/>
    <mergeCell ref="F61:H61"/>
    <mergeCell ref="P61:Q61"/>
    <mergeCell ref="R61:T61"/>
    <mergeCell ref="D67:E67"/>
    <mergeCell ref="R67:T67"/>
    <mergeCell ref="D62:E62"/>
    <mergeCell ref="F62:H62"/>
    <mergeCell ref="P62:Q62"/>
    <mergeCell ref="D63:E63"/>
    <mergeCell ref="F63:H63"/>
    <mergeCell ref="D64:E64"/>
    <mergeCell ref="F64:H64"/>
    <mergeCell ref="D65:E65"/>
    <mergeCell ref="F65:H65"/>
    <mergeCell ref="P65:Q65"/>
    <mergeCell ref="R65:T65"/>
    <mergeCell ref="F66:H66"/>
    <mergeCell ref="R68:T68"/>
    <mergeCell ref="F69:H69"/>
    <mergeCell ref="R69:T69"/>
    <mergeCell ref="C71:G71"/>
    <mergeCell ref="O71:S71"/>
  </mergeCells>
  <pageMargins left="0.16" right="0.11" top="0.11" bottom="0.16" header="0.11" footer="0.16"/>
  <pageSetup paperSize="9" scale="5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69"/>
  <sheetViews>
    <sheetView topLeftCell="A39" workbookViewId="0">
      <selection activeCell="C62" sqref="C62"/>
    </sheetView>
  </sheetViews>
  <sheetFormatPr defaultRowHeight="15" x14ac:dyDescent="0.25"/>
  <cols>
    <col min="1" max="1" width="3.28515625" bestFit="1" customWidth="1"/>
    <col min="2" max="2" width="28.7109375" bestFit="1" customWidth="1"/>
    <col min="3" max="3" width="10.85546875" customWidth="1"/>
    <col min="4" max="4" width="7.42578125" bestFit="1" customWidth="1"/>
    <col min="5" max="5" width="9.85546875" customWidth="1"/>
    <col min="6" max="6" width="9.7109375" customWidth="1"/>
    <col min="7" max="7" width="8.140625" customWidth="1"/>
    <col min="8" max="8" width="11.28515625" customWidth="1"/>
    <col min="9" max="9" width="16.140625" customWidth="1"/>
    <col min="10" max="10" width="8.85546875" hidden="1" customWidth="1"/>
    <col min="11" max="11" width="9" hidden="1" customWidth="1"/>
    <col min="12" max="12" width="7.42578125" hidden="1" customWidth="1"/>
    <col min="13" max="13" width="6.85546875" hidden="1" customWidth="1"/>
    <col min="14" max="14" width="17" customWidth="1"/>
    <col min="15" max="15" width="16.7109375" customWidth="1"/>
    <col min="16" max="16" width="15.85546875" customWidth="1"/>
  </cols>
  <sheetData>
    <row r="2" spans="1:16" ht="36.75" customHeight="1" thickBot="1" x14ac:dyDescent="0.3">
      <c r="A2" s="306" t="s">
        <v>76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</row>
    <row r="3" spans="1:16" ht="18.75" x14ac:dyDescent="0.3">
      <c r="A3" s="222"/>
      <c r="B3" s="222"/>
      <c r="C3" s="222"/>
      <c r="D3" s="222"/>
      <c r="E3" s="222"/>
      <c r="F3" s="222"/>
      <c r="G3" s="222"/>
      <c r="H3" s="298" t="s">
        <v>285</v>
      </c>
      <c r="I3" s="299"/>
      <c r="J3" s="205"/>
      <c r="K3" s="205"/>
      <c r="L3" s="205"/>
      <c r="M3" s="205"/>
      <c r="N3" s="302" t="s">
        <v>287</v>
      </c>
      <c r="O3" s="303"/>
      <c r="P3" s="296" t="s">
        <v>289</v>
      </c>
    </row>
    <row r="4" spans="1:16" s="177" customFormat="1" ht="18.75" x14ac:dyDescent="0.3">
      <c r="A4" s="223"/>
      <c r="B4" s="223"/>
      <c r="C4" s="223"/>
      <c r="D4" s="223"/>
      <c r="E4" s="223"/>
      <c r="F4" s="223"/>
      <c r="G4" s="223"/>
      <c r="H4" s="300" t="s">
        <v>286</v>
      </c>
      <c r="I4" s="301"/>
      <c r="J4" s="205"/>
      <c r="K4" s="205"/>
      <c r="L4" s="205"/>
      <c r="M4" s="205"/>
      <c r="N4" s="304" t="s">
        <v>234</v>
      </c>
      <c r="O4" s="305"/>
      <c r="P4" s="297"/>
    </row>
    <row r="5" spans="1:16" ht="30" x14ac:dyDescent="0.25">
      <c r="A5" s="183" t="s">
        <v>0</v>
      </c>
      <c r="B5" s="184" t="s">
        <v>1</v>
      </c>
      <c r="C5" s="184" t="s">
        <v>2</v>
      </c>
      <c r="D5" s="184" t="s">
        <v>3</v>
      </c>
      <c r="E5" s="184" t="s">
        <v>4</v>
      </c>
      <c r="F5" s="185" t="s">
        <v>67</v>
      </c>
      <c r="G5" s="153" t="s">
        <v>68</v>
      </c>
      <c r="H5" s="155" t="s">
        <v>245</v>
      </c>
      <c r="I5" s="156" t="s">
        <v>64</v>
      </c>
      <c r="J5" s="191" t="s">
        <v>92</v>
      </c>
      <c r="K5" s="191" t="s">
        <v>93</v>
      </c>
      <c r="L5" s="191" t="s">
        <v>94</v>
      </c>
      <c r="M5" s="191" t="s">
        <v>95</v>
      </c>
      <c r="N5" s="236" t="s">
        <v>288</v>
      </c>
      <c r="O5" s="239" t="s">
        <v>64</v>
      </c>
      <c r="P5" s="246" t="s">
        <v>246</v>
      </c>
    </row>
    <row r="6" spans="1:16" x14ac:dyDescent="0.25">
      <c r="A6" s="186">
        <v>1</v>
      </c>
      <c r="B6" s="187" t="s">
        <v>5</v>
      </c>
      <c r="C6" s="186" t="s">
        <v>6</v>
      </c>
      <c r="D6" s="186" t="s">
        <v>7</v>
      </c>
      <c r="E6" s="207">
        <v>20</v>
      </c>
      <c r="F6" s="208"/>
      <c r="G6" s="224">
        <v>2356.308</v>
      </c>
      <c r="H6" s="225">
        <v>20</v>
      </c>
      <c r="I6" s="226">
        <f>H6*G6</f>
        <v>47126.16</v>
      </c>
      <c r="J6" s="196">
        <v>11.4</v>
      </c>
      <c r="K6" s="192">
        <f>J6*H6</f>
        <v>228</v>
      </c>
      <c r="L6" s="192"/>
      <c r="M6" s="192"/>
      <c r="N6" s="154">
        <v>20</v>
      </c>
      <c r="O6" s="240">
        <f>G6*N6</f>
        <v>47126.16</v>
      </c>
      <c r="P6" s="243">
        <f>H6-N6</f>
        <v>0</v>
      </c>
    </row>
    <row r="7" spans="1:16" x14ac:dyDescent="0.25">
      <c r="A7" s="186">
        <v>2</v>
      </c>
      <c r="B7" s="187" t="s">
        <v>8</v>
      </c>
      <c r="C7" s="186" t="s">
        <v>9</v>
      </c>
      <c r="D7" s="186" t="s">
        <v>7</v>
      </c>
      <c r="E7" s="207">
        <v>20</v>
      </c>
      <c r="F7" s="208"/>
      <c r="G7" s="224">
        <v>2356.308</v>
      </c>
      <c r="H7" s="225">
        <v>20</v>
      </c>
      <c r="I7" s="226">
        <f t="shared" ref="I7:I17" si="0">H7*G7</f>
        <v>47126.16</v>
      </c>
      <c r="J7" s="196">
        <v>11.4</v>
      </c>
      <c r="K7" s="192">
        <f t="shared" ref="K7:K17" si="1">J7*H7</f>
        <v>228</v>
      </c>
      <c r="L7" s="192"/>
      <c r="M7" s="192"/>
      <c r="N7" s="154">
        <v>20</v>
      </c>
      <c r="O7" s="240">
        <f t="shared" ref="O7:O11" si="2">G7*N7</f>
        <v>47126.16</v>
      </c>
      <c r="P7" s="243">
        <f t="shared" ref="P7:P17" si="3">H7-N7</f>
        <v>0</v>
      </c>
    </row>
    <row r="8" spans="1:16" x14ac:dyDescent="0.25">
      <c r="A8" s="186">
        <v>3</v>
      </c>
      <c r="B8" s="187" t="s">
        <v>10</v>
      </c>
      <c r="C8" s="186" t="s">
        <v>11</v>
      </c>
      <c r="D8" s="186" t="s">
        <v>7</v>
      </c>
      <c r="E8" s="207">
        <v>20</v>
      </c>
      <c r="F8" s="208"/>
      <c r="G8" s="224">
        <v>2356.308</v>
      </c>
      <c r="H8" s="225"/>
      <c r="I8" s="226">
        <f t="shared" si="0"/>
        <v>0</v>
      </c>
      <c r="J8" s="196">
        <v>11.4</v>
      </c>
      <c r="K8" s="192">
        <f t="shared" si="1"/>
        <v>0</v>
      </c>
      <c r="L8" s="192"/>
      <c r="M8" s="192"/>
      <c r="N8" s="154"/>
      <c r="O8" s="240">
        <f t="shared" si="2"/>
        <v>0</v>
      </c>
      <c r="P8" s="243">
        <f t="shared" si="3"/>
        <v>0</v>
      </c>
    </row>
    <row r="9" spans="1:16" x14ac:dyDescent="0.25">
      <c r="A9" s="186">
        <v>4</v>
      </c>
      <c r="B9" s="187" t="s">
        <v>12</v>
      </c>
      <c r="C9" s="186" t="s">
        <v>13</v>
      </c>
      <c r="D9" s="186" t="s">
        <v>7</v>
      </c>
      <c r="E9" s="207">
        <v>20</v>
      </c>
      <c r="F9" s="208"/>
      <c r="G9" s="224">
        <v>2356.308</v>
      </c>
      <c r="H9" s="225">
        <v>20</v>
      </c>
      <c r="I9" s="226">
        <f t="shared" si="0"/>
        <v>47126.16</v>
      </c>
      <c r="J9" s="196">
        <v>11.4</v>
      </c>
      <c r="K9" s="192">
        <f t="shared" si="1"/>
        <v>228</v>
      </c>
      <c r="L9" s="192"/>
      <c r="M9" s="192"/>
      <c r="N9" s="154">
        <v>20</v>
      </c>
      <c r="O9" s="240">
        <f t="shared" si="2"/>
        <v>47126.16</v>
      </c>
      <c r="P9" s="243">
        <f t="shared" si="3"/>
        <v>0</v>
      </c>
    </row>
    <row r="10" spans="1:16" x14ac:dyDescent="0.25">
      <c r="A10" s="186">
        <v>5</v>
      </c>
      <c r="B10" s="187" t="s">
        <v>261</v>
      </c>
      <c r="C10" s="186" t="s">
        <v>262</v>
      </c>
      <c r="D10" s="186" t="s">
        <v>7</v>
      </c>
      <c r="E10" s="207">
        <v>20</v>
      </c>
      <c r="F10" s="208"/>
      <c r="G10" s="224">
        <v>2356.308</v>
      </c>
      <c r="H10" s="225">
        <v>20</v>
      </c>
      <c r="I10" s="226">
        <f t="shared" si="0"/>
        <v>47126.16</v>
      </c>
      <c r="J10" s="196">
        <v>11.4</v>
      </c>
      <c r="K10" s="192">
        <f t="shared" si="1"/>
        <v>228</v>
      </c>
      <c r="L10" s="192"/>
      <c r="M10" s="192"/>
      <c r="N10" s="154">
        <v>20</v>
      </c>
      <c r="O10" s="240">
        <f t="shared" si="2"/>
        <v>47126.16</v>
      </c>
      <c r="P10" s="243">
        <f t="shared" si="3"/>
        <v>0</v>
      </c>
    </row>
    <row r="11" spans="1:16" x14ac:dyDescent="0.25">
      <c r="A11" s="186">
        <v>6</v>
      </c>
      <c r="B11" s="187" t="s">
        <v>263</v>
      </c>
      <c r="C11" s="186" t="s">
        <v>264</v>
      </c>
      <c r="D11" s="186" t="s">
        <v>7</v>
      </c>
      <c r="E11" s="207">
        <v>20</v>
      </c>
      <c r="F11" s="208"/>
      <c r="G11" s="224">
        <v>2356.308</v>
      </c>
      <c r="H11" s="225">
        <v>20</v>
      </c>
      <c r="I11" s="226">
        <f t="shared" si="0"/>
        <v>47126.16</v>
      </c>
      <c r="J11" s="196">
        <v>11.4</v>
      </c>
      <c r="K11" s="192">
        <f t="shared" si="1"/>
        <v>228</v>
      </c>
      <c r="L11" s="192"/>
      <c r="M11" s="192"/>
      <c r="N11" s="154">
        <v>20</v>
      </c>
      <c r="O11" s="240">
        <f t="shared" si="2"/>
        <v>47126.16</v>
      </c>
      <c r="P11" s="243">
        <f t="shared" si="3"/>
        <v>0</v>
      </c>
    </row>
    <row r="12" spans="1:16" x14ac:dyDescent="0.25">
      <c r="A12" s="186">
        <v>5</v>
      </c>
      <c r="B12" s="187" t="s">
        <v>5</v>
      </c>
      <c r="C12" s="186" t="s">
        <v>14</v>
      </c>
      <c r="D12" s="186" t="s">
        <v>15</v>
      </c>
      <c r="E12" s="207">
        <v>12</v>
      </c>
      <c r="F12" s="208"/>
      <c r="G12" s="224">
        <v>2939.2585991999999</v>
      </c>
      <c r="H12" s="229">
        <v>20</v>
      </c>
      <c r="I12" s="226">
        <f t="shared" si="0"/>
        <v>58785.171984000001</v>
      </c>
      <c r="J12" s="196">
        <v>16.5</v>
      </c>
      <c r="K12" s="192">
        <f t="shared" si="1"/>
        <v>330</v>
      </c>
      <c r="L12" s="192"/>
      <c r="M12" s="192"/>
      <c r="N12" s="154">
        <v>20</v>
      </c>
      <c r="O12" s="240">
        <f>G12*N12</f>
        <v>58785.171984000001</v>
      </c>
      <c r="P12" s="243">
        <f t="shared" si="3"/>
        <v>0</v>
      </c>
    </row>
    <row r="13" spans="1:16" x14ac:dyDescent="0.25">
      <c r="A13" s="186">
        <v>6</v>
      </c>
      <c r="B13" s="187" t="s">
        <v>8</v>
      </c>
      <c r="C13" s="186" t="s">
        <v>16</v>
      </c>
      <c r="D13" s="186" t="s">
        <v>15</v>
      </c>
      <c r="E13" s="207">
        <v>12</v>
      </c>
      <c r="F13" s="208"/>
      <c r="G13" s="224">
        <v>2939.2585991999999</v>
      </c>
      <c r="H13" s="229">
        <v>20</v>
      </c>
      <c r="I13" s="226">
        <f t="shared" si="0"/>
        <v>58785.171984000001</v>
      </c>
      <c r="J13" s="196">
        <v>16.5</v>
      </c>
      <c r="K13" s="192">
        <f t="shared" si="1"/>
        <v>330</v>
      </c>
      <c r="L13" s="192"/>
      <c r="M13" s="192"/>
      <c r="N13" s="154">
        <v>20</v>
      </c>
      <c r="O13" s="240">
        <f t="shared" ref="O13:O17" si="4">G13*N13</f>
        <v>58785.171984000001</v>
      </c>
      <c r="P13" s="243">
        <f t="shared" si="3"/>
        <v>0</v>
      </c>
    </row>
    <row r="14" spans="1:16" x14ac:dyDescent="0.25">
      <c r="A14" s="186">
        <v>7</v>
      </c>
      <c r="B14" s="187" t="s">
        <v>10</v>
      </c>
      <c r="C14" s="186" t="s">
        <v>17</v>
      </c>
      <c r="D14" s="186" t="s">
        <v>15</v>
      </c>
      <c r="E14" s="207">
        <v>12</v>
      </c>
      <c r="F14" s="208"/>
      <c r="G14" s="224">
        <v>2939.2585991999999</v>
      </c>
      <c r="H14" s="229">
        <v>20</v>
      </c>
      <c r="I14" s="226">
        <f t="shared" si="0"/>
        <v>58785.171984000001</v>
      </c>
      <c r="J14" s="196">
        <v>16.5</v>
      </c>
      <c r="K14" s="192">
        <f t="shared" si="1"/>
        <v>330</v>
      </c>
      <c r="L14" s="192"/>
      <c r="M14" s="192"/>
      <c r="N14" s="154">
        <v>20</v>
      </c>
      <c r="O14" s="240">
        <f t="shared" si="4"/>
        <v>58785.171984000001</v>
      </c>
      <c r="P14" s="243">
        <f t="shared" si="3"/>
        <v>0</v>
      </c>
    </row>
    <row r="15" spans="1:16" x14ac:dyDescent="0.25">
      <c r="A15" s="186">
        <v>8</v>
      </c>
      <c r="B15" s="187" t="s">
        <v>12</v>
      </c>
      <c r="C15" s="186" t="s">
        <v>18</v>
      </c>
      <c r="D15" s="186" t="s">
        <v>15</v>
      </c>
      <c r="E15" s="207">
        <v>12</v>
      </c>
      <c r="F15" s="208"/>
      <c r="G15" s="224">
        <v>2939.2585991999999</v>
      </c>
      <c r="H15" s="229">
        <v>20</v>
      </c>
      <c r="I15" s="226">
        <f t="shared" si="0"/>
        <v>58785.171984000001</v>
      </c>
      <c r="J15" s="196">
        <v>16.5</v>
      </c>
      <c r="K15" s="192">
        <f t="shared" si="1"/>
        <v>330</v>
      </c>
      <c r="L15" s="192"/>
      <c r="M15" s="192"/>
      <c r="N15" s="154">
        <v>20</v>
      </c>
      <c r="O15" s="240">
        <f t="shared" si="4"/>
        <v>58785.171984000001</v>
      </c>
      <c r="P15" s="243">
        <f t="shared" si="3"/>
        <v>0</v>
      </c>
    </row>
    <row r="16" spans="1:16" x14ac:dyDescent="0.25">
      <c r="A16" s="186">
        <v>9</v>
      </c>
      <c r="B16" s="187" t="s">
        <v>261</v>
      </c>
      <c r="C16" s="186" t="s">
        <v>265</v>
      </c>
      <c r="D16" s="186" t="s">
        <v>15</v>
      </c>
      <c r="E16" s="207">
        <v>12</v>
      </c>
      <c r="F16" s="208"/>
      <c r="G16" s="224">
        <v>2939.2585991999999</v>
      </c>
      <c r="H16" s="229">
        <v>20</v>
      </c>
      <c r="I16" s="226">
        <f t="shared" si="0"/>
        <v>58785.171984000001</v>
      </c>
      <c r="J16" s="196">
        <v>16.5</v>
      </c>
      <c r="K16" s="192">
        <f t="shared" si="1"/>
        <v>330</v>
      </c>
      <c r="L16" s="192"/>
      <c r="M16" s="192"/>
      <c r="N16" s="154">
        <v>20</v>
      </c>
      <c r="O16" s="240">
        <f t="shared" si="4"/>
        <v>58785.171984000001</v>
      </c>
      <c r="P16" s="243">
        <f t="shared" si="3"/>
        <v>0</v>
      </c>
    </row>
    <row r="17" spans="1:16" x14ac:dyDescent="0.25">
      <c r="A17" s="186">
        <v>10</v>
      </c>
      <c r="B17" s="187" t="s">
        <v>263</v>
      </c>
      <c r="C17" s="186" t="s">
        <v>266</v>
      </c>
      <c r="D17" s="186" t="s">
        <v>15</v>
      </c>
      <c r="E17" s="207">
        <v>12</v>
      </c>
      <c r="F17" s="208"/>
      <c r="G17" s="224">
        <v>2939.2585991999999</v>
      </c>
      <c r="H17" s="229">
        <v>20</v>
      </c>
      <c r="I17" s="226">
        <f t="shared" si="0"/>
        <v>58785.171984000001</v>
      </c>
      <c r="J17" s="196">
        <v>16.5</v>
      </c>
      <c r="K17" s="192">
        <f t="shared" si="1"/>
        <v>330</v>
      </c>
      <c r="L17" s="192"/>
      <c r="M17" s="192"/>
      <c r="N17" s="154">
        <v>20</v>
      </c>
      <c r="O17" s="240">
        <f t="shared" si="4"/>
        <v>58785.171984000001</v>
      </c>
      <c r="P17" s="243">
        <f t="shared" si="3"/>
        <v>0</v>
      </c>
    </row>
    <row r="18" spans="1:16" ht="15.75" x14ac:dyDescent="0.25">
      <c r="A18" s="280" t="s">
        <v>70</v>
      </c>
      <c r="B18" s="281"/>
      <c r="C18" s="281"/>
      <c r="D18" s="281"/>
      <c r="E18" s="281"/>
      <c r="F18" s="281"/>
      <c r="G18" s="281"/>
      <c r="H18" s="227">
        <f>SUM(H6:H17)</f>
        <v>220</v>
      </c>
      <c r="I18" s="227">
        <f>SUM(I6:I17)</f>
        <v>588341.83190400002</v>
      </c>
      <c r="J18" s="194"/>
      <c r="K18" s="198">
        <f>SUM(K6:K17)</f>
        <v>3120</v>
      </c>
      <c r="L18" s="194"/>
      <c r="M18" s="194"/>
      <c r="N18" s="237">
        <f>SUM(N6:N17)</f>
        <v>220</v>
      </c>
      <c r="O18" s="241">
        <f>SUM(O6:O17)</f>
        <v>588341.83190400002</v>
      </c>
      <c r="P18" s="244">
        <f>SUM(P6:P17)</f>
        <v>0</v>
      </c>
    </row>
    <row r="19" spans="1:16" x14ac:dyDescent="0.25">
      <c r="A19" s="186">
        <v>11</v>
      </c>
      <c r="B19" s="187" t="s">
        <v>188</v>
      </c>
      <c r="C19" s="186" t="s">
        <v>104</v>
      </c>
      <c r="D19" s="186" t="s">
        <v>7</v>
      </c>
      <c r="E19" s="207">
        <v>12</v>
      </c>
      <c r="F19" s="209"/>
      <c r="G19" s="224">
        <v>1246.9581936</v>
      </c>
      <c r="H19" s="231">
        <v>10</v>
      </c>
      <c r="I19" s="226">
        <f>G19*H19</f>
        <v>12469.581935999999</v>
      </c>
      <c r="J19" s="196">
        <v>6.56</v>
      </c>
      <c r="K19" s="192">
        <f>J19*H19</f>
        <v>65.599999999999994</v>
      </c>
      <c r="L19" s="192"/>
      <c r="M19" s="192"/>
      <c r="N19" s="234">
        <v>10</v>
      </c>
      <c r="O19" s="240">
        <f>N19*G19</f>
        <v>12469.581935999999</v>
      </c>
      <c r="P19" s="243">
        <f>H19-N19</f>
        <v>0</v>
      </c>
    </row>
    <row r="20" spans="1:16" x14ac:dyDescent="0.25">
      <c r="A20" s="186">
        <v>12</v>
      </c>
      <c r="B20" s="187" t="s">
        <v>189</v>
      </c>
      <c r="C20" s="186" t="s">
        <v>105</v>
      </c>
      <c r="D20" s="186" t="s">
        <v>7</v>
      </c>
      <c r="E20" s="207">
        <v>12</v>
      </c>
      <c r="F20" s="209"/>
      <c r="G20" s="224">
        <v>1246.9581936</v>
      </c>
      <c r="H20" s="231"/>
      <c r="I20" s="226">
        <f t="shared" ref="I20:I24" si="5">G20*H20</f>
        <v>0</v>
      </c>
      <c r="J20" s="196">
        <v>6.56</v>
      </c>
      <c r="K20" s="192">
        <f t="shared" ref="K20:K24" si="6">J20*H20</f>
        <v>0</v>
      </c>
      <c r="L20" s="192"/>
      <c r="M20" s="192"/>
      <c r="N20" s="234"/>
      <c r="O20" s="240">
        <f t="shared" ref="O20:O24" si="7">N20*G20</f>
        <v>0</v>
      </c>
      <c r="P20" s="243">
        <f t="shared" ref="P20:P24" si="8">H20-N20</f>
        <v>0</v>
      </c>
    </row>
    <row r="21" spans="1:16" x14ac:dyDescent="0.25">
      <c r="A21" s="186">
        <v>13</v>
      </c>
      <c r="B21" s="187" t="s">
        <v>106</v>
      </c>
      <c r="C21" s="186" t="s">
        <v>107</v>
      </c>
      <c r="D21" s="186" t="s">
        <v>7</v>
      </c>
      <c r="E21" s="207">
        <v>12</v>
      </c>
      <c r="F21" s="209"/>
      <c r="G21" s="224">
        <v>1246.9581936</v>
      </c>
      <c r="H21" s="231">
        <v>10</v>
      </c>
      <c r="I21" s="226">
        <f t="shared" si="5"/>
        <v>12469.581935999999</v>
      </c>
      <c r="J21" s="196">
        <v>6.56</v>
      </c>
      <c r="K21" s="192">
        <f t="shared" si="6"/>
        <v>65.599999999999994</v>
      </c>
      <c r="L21" s="192"/>
      <c r="M21" s="192"/>
      <c r="N21" s="234">
        <v>10</v>
      </c>
      <c r="O21" s="240">
        <f t="shared" si="7"/>
        <v>12469.581935999999</v>
      </c>
      <c r="P21" s="243">
        <f t="shared" si="8"/>
        <v>0</v>
      </c>
    </row>
    <row r="22" spans="1:16" x14ac:dyDescent="0.25">
      <c r="A22" s="186">
        <v>14</v>
      </c>
      <c r="B22" s="187" t="s">
        <v>188</v>
      </c>
      <c r="C22" s="186" t="s">
        <v>108</v>
      </c>
      <c r="D22" s="186" t="s">
        <v>21</v>
      </c>
      <c r="E22" s="207">
        <v>12</v>
      </c>
      <c r="F22" s="209"/>
      <c r="G22" s="224">
        <v>2328.5035656000005</v>
      </c>
      <c r="H22" s="232">
        <v>10</v>
      </c>
      <c r="I22" s="226">
        <f t="shared" si="5"/>
        <v>23285.035656000004</v>
      </c>
      <c r="J22" s="196">
        <v>12.95</v>
      </c>
      <c r="K22" s="192">
        <f t="shared" si="6"/>
        <v>129.5</v>
      </c>
      <c r="L22" s="192"/>
      <c r="M22" s="192"/>
      <c r="N22" s="235">
        <v>10</v>
      </c>
      <c r="O22" s="240">
        <f t="shared" si="7"/>
        <v>23285.035656000004</v>
      </c>
      <c r="P22" s="243">
        <f t="shared" si="8"/>
        <v>0</v>
      </c>
    </row>
    <row r="23" spans="1:16" x14ac:dyDescent="0.25">
      <c r="A23" s="186">
        <v>15</v>
      </c>
      <c r="B23" s="187" t="s">
        <v>189</v>
      </c>
      <c r="C23" s="186" t="s">
        <v>109</v>
      </c>
      <c r="D23" s="186" t="s">
        <v>21</v>
      </c>
      <c r="E23" s="207">
        <v>12</v>
      </c>
      <c r="F23" s="209"/>
      <c r="G23" s="224">
        <v>2328.5035656000005</v>
      </c>
      <c r="H23" s="232">
        <v>10</v>
      </c>
      <c r="I23" s="226">
        <f t="shared" si="5"/>
        <v>23285.035656000004</v>
      </c>
      <c r="J23" s="196">
        <v>12.95</v>
      </c>
      <c r="K23" s="192">
        <f t="shared" si="6"/>
        <v>129.5</v>
      </c>
      <c r="L23" s="192"/>
      <c r="M23" s="192"/>
      <c r="N23" s="235">
        <v>10</v>
      </c>
      <c r="O23" s="240">
        <f t="shared" si="7"/>
        <v>23285.035656000004</v>
      </c>
      <c r="P23" s="243">
        <f t="shared" si="8"/>
        <v>0</v>
      </c>
    </row>
    <row r="24" spans="1:16" x14ac:dyDescent="0.25">
      <c r="A24" s="186">
        <v>16</v>
      </c>
      <c r="B24" s="187" t="s">
        <v>106</v>
      </c>
      <c r="C24" s="186" t="s">
        <v>110</v>
      </c>
      <c r="D24" s="186" t="s">
        <v>21</v>
      </c>
      <c r="E24" s="207">
        <v>12</v>
      </c>
      <c r="F24" s="209"/>
      <c r="G24" s="224">
        <v>2328.5035656000005</v>
      </c>
      <c r="H24" s="232">
        <v>10</v>
      </c>
      <c r="I24" s="226">
        <f t="shared" si="5"/>
        <v>23285.035656000004</v>
      </c>
      <c r="J24" s="196">
        <v>12.95</v>
      </c>
      <c r="K24" s="192">
        <f t="shared" si="6"/>
        <v>129.5</v>
      </c>
      <c r="L24" s="192"/>
      <c r="M24" s="192"/>
      <c r="N24" s="235">
        <v>10</v>
      </c>
      <c r="O24" s="240">
        <f t="shared" si="7"/>
        <v>23285.035656000004</v>
      </c>
      <c r="P24" s="243">
        <f t="shared" si="8"/>
        <v>0</v>
      </c>
    </row>
    <row r="25" spans="1:16" ht="15.75" x14ac:dyDescent="0.25">
      <c r="A25" s="283" t="s">
        <v>112</v>
      </c>
      <c r="B25" s="284"/>
      <c r="C25" s="284"/>
      <c r="D25" s="284"/>
      <c r="E25" s="284"/>
      <c r="F25" s="284"/>
      <c r="G25" s="284"/>
      <c r="H25" s="227">
        <f>SUM(H19:H24)</f>
        <v>50</v>
      </c>
      <c r="I25" s="230">
        <f>SUM(I19:I24)</f>
        <v>94794.270840000012</v>
      </c>
      <c r="J25" s="201"/>
      <c r="K25" s="202">
        <f>SUM(K19:K24)</f>
        <v>519.70000000000005</v>
      </c>
      <c r="L25" s="201"/>
      <c r="M25" s="201"/>
      <c r="N25" s="237">
        <f>SUM(N19:N24)</f>
        <v>50</v>
      </c>
      <c r="O25" s="241">
        <f>SUM(O19:O24)</f>
        <v>94794.270840000012</v>
      </c>
      <c r="P25" s="244">
        <f>SUM(P19:P24)</f>
        <v>0</v>
      </c>
    </row>
    <row r="26" spans="1:16" x14ac:dyDescent="0.25">
      <c r="A26" s="186">
        <v>17</v>
      </c>
      <c r="B26" s="187" t="s">
        <v>267</v>
      </c>
      <c r="C26" s="186" t="s">
        <v>268</v>
      </c>
      <c r="D26" s="186" t="s">
        <v>7</v>
      </c>
      <c r="E26" s="207">
        <v>12</v>
      </c>
      <c r="F26" s="209"/>
      <c r="G26" s="224">
        <v>1413.7848000000004</v>
      </c>
      <c r="H26" s="231">
        <v>50</v>
      </c>
      <c r="I26" s="226">
        <f>H26*G26</f>
        <v>70689.24000000002</v>
      </c>
      <c r="J26" s="196">
        <v>6.56</v>
      </c>
      <c r="K26" s="192">
        <f>J26*H26</f>
        <v>328</v>
      </c>
      <c r="L26" s="192"/>
      <c r="M26" s="192"/>
      <c r="N26" s="234">
        <v>20</v>
      </c>
      <c r="O26" s="240">
        <f>N26*G26</f>
        <v>28275.696000000007</v>
      </c>
      <c r="P26" s="243">
        <f>H26-N26</f>
        <v>30</v>
      </c>
    </row>
    <row r="27" spans="1:16" x14ac:dyDescent="0.25">
      <c r="A27" s="186">
        <v>18</v>
      </c>
      <c r="B27" s="187" t="s">
        <v>269</v>
      </c>
      <c r="C27" s="186" t="s">
        <v>270</v>
      </c>
      <c r="D27" s="186" t="s">
        <v>7</v>
      </c>
      <c r="E27" s="207">
        <v>12</v>
      </c>
      <c r="F27" s="209"/>
      <c r="G27" s="224">
        <v>1413.7848000000004</v>
      </c>
      <c r="H27" s="231">
        <v>20</v>
      </c>
      <c r="I27" s="226">
        <f t="shared" ref="I27:I29" si="9">H27*G27</f>
        <v>28275.696000000007</v>
      </c>
      <c r="J27" s="196">
        <v>6.56</v>
      </c>
      <c r="K27" s="192">
        <f t="shared" ref="K27:K29" si="10">J27*H27</f>
        <v>131.19999999999999</v>
      </c>
      <c r="L27" s="192"/>
      <c r="M27" s="192"/>
      <c r="N27" s="234">
        <v>20</v>
      </c>
      <c r="O27" s="240">
        <f>N27*G27</f>
        <v>28275.696000000007</v>
      </c>
      <c r="P27" s="243">
        <f t="shared" ref="P27:P29" si="11">H27-N27</f>
        <v>0</v>
      </c>
    </row>
    <row r="28" spans="1:16" x14ac:dyDescent="0.25">
      <c r="A28" s="186">
        <v>19</v>
      </c>
      <c r="B28" s="187" t="s">
        <v>267</v>
      </c>
      <c r="C28" s="186" t="s">
        <v>271</v>
      </c>
      <c r="D28" s="186" t="s">
        <v>21</v>
      </c>
      <c r="E28" s="207">
        <v>6</v>
      </c>
      <c r="F28" s="209"/>
      <c r="G28" s="224">
        <v>1289.0182914</v>
      </c>
      <c r="H28" s="231">
        <v>50</v>
      </c>
      <c r="I28" s="226">
        <f t="shared" si="9"/>
        <v>64450.914570000001</v>
      </c>
      <c r="J28" s="196">
        <v>6.48</v>
      </c>
      <c r="K28" s="192">
        <f t="shared" si="10"/>
        <v>324</v>
      </c>
      <c r="L28" s="192"/>
      <c r="M28" s="192"/>
      <c r="N28" s="234">
        <v>20</v>
      </c>
      <c r="O28" s="240">
        <f>G28*N28</f>
        <v>25780.365827999998</v>
      </c>
      <c r="P28" s="243">
        <f t="shared" si="11"/>
        <v>30</v>
      </c>
    </row>
    <row r="29" spans="1:16" x14ac:dyDescent="0.25">
      <c r="A29" s="186">
        <v>20</v>
      </c>
      <c r="B29" s="187" t="s">
        <v>269</v>
      </c>
      <c r="C29" s="186" t="s">
        <v>272</v>
      </c>
      <c r="D29" s="186" t="s">
        <v>21</v>
      </c>
      <c r="E29" s="207">
        <v>6</v>
      </c>
      <c r="F29" s="209"/>
      <c r="G29" s="224">
        <v>1289.0182914</v>
      </c>
      <c r="H29" s="231">
        <v>20</v>
      </c>
      <c r="I29" s="226">
        <f t="shared" si="9"/>
        <v>25780.365827999998</v>
      </c>
      <c r="J29" s="196">
        <v>6.48</v>
      </c>
      <c r="K29" s="192">
        <f t="shared" si="10"/>
        <v>129.60000000000002</v>
      </c>
      <c r="L29" s="192"/>
      <c r="M29" s="192"/>
      <c r="N29" s="234">
        <v>20</v>
      </c>
      <c r="O29" s="240">
        <f>G29*N29</f>
        <v>25780.365827999998</v>
      </c>
      <c r="P29" s="243">
        <f t="shared" si="11"/>
        <v>0</v>
      </c>
    </row>
    <row r="30" spans="1:16" ht="15.75" x14ac:dyDescent="0.25">
      <c r="A30" s="309" t="s">
        <v>273</v>
      </c>
      <c r="B30" s="310"/>
      <c r="C30" s="310"/>
      <c r="D30" s="310"/>
      <c r="E30" s="310"/>
      <c r="F30" s="310"/>
      <c r="G30" s="310"/>
      <c r="H30" s="227">
        <f>SUM(H26:H29)</f>
        <v>140</v>
      </c>
      <c r="I30" s="230">
        <f>SUM(I26:I29)</f>
        <v>189196.21639800005</v>
      </c>
      <c r="J30" s="216"/>
      <c r="K30" s="217">
        <f>SUM(K26:K29)</f>
        <v>912.80000000000007</v>
      </c>
      <c r="L30" s="216"/>
      <c r="M30" s="216"/>
      <c r="N30" s="237">
        <f>SUM(N26:N29)</f>
        <v>80</v>
      </c>
      <c r="O30" s="241">
        <f>SUM(O26:O29)</f>
        <v>108112.12365600001</v>
      </c>
      <c r="P30" s="244">
        <f>SUM(P26:P29)</f>
        <v>60</v>
      </c>
    </row>
    <row r="31" spans="1:16" x14ac:dyDescent="0.25">
      <c r="A31" s="186">
        <v>21</v>
      </c>
      <c r="B31" s="187" t="s">
        <v>19</v>
      </c>
      <c r="C31" s="186" t="s">
        <v>20</v>
      </c>
      <c r="D31" s="186" t="s">
        <v>7</v>
      </c>
      <c r="E31" s="207">
        <v>12</v>
      </c>
      <c r="F31" s="209"/>
      <c r="G31" s="224">
        <v>747.89215920000015</v>
      </c>
      <c r="H31" s="232"/>
      <c r="I31" s="226">
        <f>H31*G31</f>
        <v>0</v>
      </c>
      <c r="J31" s="196">
        <v>6.48</v>
      </c>
      <c r="K31" s="192">
        <f>J31*H31</f>
        <v>0</v>
      </c>
      <c r="L31" s="192"/>
      <c r="M31" s="192"/>
      <c r="N31" s="235"/>
      <c r="O31" s="240">
        <f>N31*G31</f>
        <v>0</v>
      </c>
      <c r="P31" s="243">
        <f>H31-N31</f>
        <v>0</v>
      </c>
    </row>
    <row r="32" spans="1:16" x14ac:dyDescent="0.25">
      <c r="A32" s="186">
        <v>22</v>
      </c>
      <c r="B32" s="187" t="s">
        <v>19</v>
      </c>
      <c r="C32" s="186" t="s">
        <v>63</v>
      </c>
      <c r="D32" s="186" t="s">
        <v>21</v>
      </c>
      <c r="E32" s="207">
        <v>12</v>
      </c>
      <c r="F32" s="209"/>
      <c r="G32" s="224">
        <v>997.42517639999994</v>
      </c>
      <c r="H32" s="232"/>
      <c r="I32" s="226">
        <f t="shared" ref="I32:I33" si="12">H32*G32</f>
        <v>0</v>
      </c>
      <c r="J32" s="196">
        <v>12.75</v>
      </c>
      <c r="K32" s="192">
        <f t="shared" ref="K32:K33" si="13">J32*H32</f>
        <v>0</v>
      </c>
      <c r="L32" s="192"/>
      <c r="M32" s="192"/>
      <c r="N32" s="235"/>
      <c r="O32" s="240">
        <f t="shared" ref="O32:O33" si="14">N32*G32</f>
        <v>0</v>
      </c>
      <c r="P32" s="243">
        <f t="shared" ref="P32:P33" si="15">H32-N32</f>
        <v>0</v>
      </c>
    </row>
    <row r="33" spans="1:16" x14ac:dyDescent="0.25">
      <c r="A33" s="186">
        <v>23</v>
      </c>
      <c r="B33" s="187" t="s">
        <v>19</v>
      </c>
      <c r="C33" s="186" t="s">
        <v>62</v>
      </c>
      <c r="D33" s="186" t="s">
        <v>22</v>
      </c>
      <c r="E33" s="207">
        <v>6</v>
      </c>
      <c r="F33" s="209"/>
      <c r="G33" s="224">
        <v>540.41923980000001</v>
      </c>
      <c r="H33" s="231"/>
      <c r="I33" s="226">
        <f t="shared" si="12"/>
        <v>0</v>
      </c>
      <c r="J33" s="196">
        <v>9.34</v>
      </c>
      <c r="K33" s="192">
        <f t="shared" si="13"/>
        <v>0</v>
      </c>
      <c r="L33" s="192"/>
      <c r="M33" s="192"/>
      <c r="N33" s="234"/>
      <c r="O33" s="240">
        <f t="shared" si="14"/>
        <v>0</v>
      </c>
      <c r="P33" s="243">
        <f t="shared" si="15"/>
        <v>0</v>
      </c>
    </row>
    <row r="34" spans="1:16" ht="15.75" x14ac:dyDescent="0.25">
      <c r="A34" s="270" t="s">
        <v>114</v>
      </c>
      <c r="B34" s="271"/>
      <c r="C34" s="271"/>
      <c r="D34" s="271"/>
      <c r="E34" s="271"/>
      <c r="F34" s="271"/>
      <c r="G34" s="271"/>
      <c r="H34" s="227">
        <f>SUM(H31:H33)</f>
        <v>0</v>
      </c>
      <c r="I34" s="228">
        <f>SUM(I31:I33)</f>
        <v>0</v>
      </c>
      <c r="J34" s="193"/>
      <c r="K34" s="197">
        <f>SUM(K31:K33)</f>
        <v>0</v>
      </c>
      <c r="L34" s="193"/>
      <c r="M34" s="193"/>
      <c r="N34" s="237">
        <f>SUM(N31:N33)</f>
        <v>0</v>
      </c>
      <c r="O34" s="241">
        <f>SUM(O31:O33)</f>
        <v>0</v>
      </c>
      <c r="P34" s="244">
        <f>SUM(P31:P33)</f>
        <v>0</v>
      </c>
    </row>
    <row r="35" spans="1:16" x14ac:dyDescent="0.25">
      <c r="A35" s="186">
        <v>24</v>
      </c>
      <c r="B35" s="187" t="s">
        <v>274</v>
      </c>
      <c r="C35" s="186" t="s">
        <v>275</v>
      </c>
      <c r="D35" s="186" t="s">
        <v>7</v>
      </c>
      <c r="E35" s="207">
        <v>12</v>
      </c>
      <c r="F35" s="209"/>
      <c r="G35" s="224">
        <v>1080.8384796</v>
      </c>
      <c r="H35" s="232">
        <v>50</v>
      </c>
      <c r="I35" s="226">
        <f>H35*G35</f>
        <v>54041.92398</v>
      </c>
      <c r="J35" s="196">
        <v>6.48</v>
      </c>
      <c r="K35" s="192">
        <f>J35*H35</f>
        <v>324</v>
      </c>
      <c r="L35" s="192"/>
      <c r="M35" s="192"/>
      <c r="N35" s="235">
        <v>20</v>
      </c>
      <c r="O35" s="240">
        <f>N35*G35</f>
        <v>21616.769592000001</v>
      </c>
      <c r="P35" s="243">
        <f>H35-N35</f>
        <v>30</v>
      </c>
    </row>
    <row r="36" spans="1:16" x14ac:dyDescent="0.25">
      <c r="A36" s="186">
        <v>25</v>
      </c>
      <c r="B36" s="187" t="s">
        <v>276</v>
      </c>
      <c r="C36" s="186" t="s">
        <v>277</v>
      </c>
      <c r="D36" s="186" t="s">
        <v>7</v>
      </c>
      <c r="E36" s="207">
        <v>12</v>
      </c>
      <c r="F36" s="209"/>
      <c r="G36" s="224">
        <v>955.71852479999984</v>
      </c>
      <c r="H36" s="232">
        <v>0</v>
      </c>
      <c r="I36" s="226">
        <f t="shared" ref="I36:I37" si="16">H36*G36</f>
        <v>0</v>
      </c>
      <c r="J36" s="196">
        <v>6.48</v>
      </c>
      <c r="K36" s="192">
        <f t="shared" ref="K36:K37" si="17">J36*H36</f>
        <v>0</v>
      </c>
      <c r="L36" s="192"/>
      <c r="M36" s="192"/>
      <c r="N36" s="235"/>
      <c r="O36" s="240">
        <f>N36*G36</f>
        <v>0</v>
      </c>
      <c r="P36" s="243">
        <f t="shared" ref="P36:P37" si="18">H36-N36</f>
        <v>0</v>
      </c>
    </row>
    <row r="37" spans="1:16" x14ac:dyDescent="0.25">
      <c r="A37" s="186">
        <v>26</v>
      </c>
      <c r="B37" s="187" t="s">
        <v>274</v>
      </c>
      <c r="C37" s="186" t="s">
        <v>278</v>
      </c>
      <c r="D37" s="186" t="s">
        <v>21</v>
      </c>
      <c r="E37" s="207">
        <v>12</v>
      </c>
      <c r="F37" s="209"/>
      <c r="G37" s="224">
        <v>1413.7848000000004</v>
      </c>
      <c r="H37" s="231">
        <v>50</v>
      </c>
      <c r="I37" s="226">
        <f t="shared" si="16"/>
        <v>70689.24000000002</v>
      </c>
      <c r="J37" s="196">
        <v>12.56</v>
      </c>
      <c r="K37" s="192">
        <f t="shared" si="17"/>
        <v>628</v>
      </c>
      <c r="L37" s="192"/>
      <c r="M37" s="192"/>
      <c r="N37" s="234">
        <v>20</v>
      </c>
      <c r="O37" s="240">
        <f>N37*G37</f>
        <v>28275.696000000007</v>
      </c>
      <c r="P37" s="243">
        <f t="shared" si="18"/>
        <v>30</v>
      </c>
    </row>
    <row r="38" spans="1:16" ht="16.5" thickBot="1" x14ac:dyDescent="0.3">
      <c r="A38" s="307" t="s">
        <v>279</v>
      </c>
      <c r="B38" s="308"/>
      <c r="C38" s="308"/>
      <c r="D38" s="308"/>
      <c r="E38" s="308"/>
      <c r="F38" s="308"/>
      <c r="G38" s="308"/>
      <c r="H38" s="233">
        <f>SUM(H35:H37)</f>
        <v>100</v>
      </c>
      <c r="I38" s="233">
        <f>SUM(I35:I37)</f>
        <v>124731.16398000001</v>
      </c>
      <c r="J38" s="218"/>
      <c r="K38" s="219">
        <f>SUM(K35:K37)</f>
        <v>952</v>
      </c>
      <c r="L38" s="218"/>
      <c r="M38" s="218"/>
      <c r="N38" s="238">
        <f>SUM(N35:N37)</f>
        <v>40</v>
      </c>
      <c r="O38" s="242">
        <f>SUM(O35:O37)</f>
        <v>49892.465592000008</v>
      </c>
      <c r="P38" s="245">
        <f>SUM(P35:P37)</f>
        <v>60</v>
      </c>
    </row>
    <row r="39" spans="1:16" ht="15.75" x14ac:dyDescent="0.25">
      <c r="A39" s="177"/>
      <c r="B39" s="177"/>
      <c r="C39" s="177"/>
      <c r="D39" s="177"/>
      <c r="E39" s="177"/>
      <c r="F39" s="177"/>
      <c r="G39" s="177"/>
      <c r="H39" s="177"/>
      <c r="I39" s="177"/>
      <c r="J39" s="220"/>
      <c r="K39" s="221"/>
      <c r="L39" s="221"/>
      <c r="M39" s="221"/>
    </row>
    <row r="40" spans="1:16" ht="15.75" x14ac:dyDescent="0.25">
      <c r="A40" s="177"/>
      <c r="B40" s="177"/>
      <c r="C40" s="177"/>
      <c r="D40" s="177"/>
      <c r="E40" s="177"/>
      <c r="F40" s="178"/>
      <c r="G40" s="178"/>
      <c r="H40" s="177"/>
      <c r="I40" s="177"/>
      <c r="J40" s="195"/>
      <c r="K40" s="195"/>
      <c r="L40" s="195"/>
      <c r="M40" s="195"/>
    </row>
    <row r="41" spans="1:16" ht="15.75" x14ac:dyDescent="0.25">
      <c r="A41" s="180"/>
      <c r="B41" s="177"/>
      <c r="C41" s="177"/>
      <c r="D41" s="177"/>
      <c r="E41" s="177"/>
      <c r="F41" s="177"/>
      <c r="G41" s="177"/>
      <c r="H41" s="177"/>
      <c r="I41" s="177"/>
      <c r="J41" s="195"/>
      <c r="K41" s="195"/>
      <c r="L41" s="195"/>
      <c r="M41" s="195"/>
    </row>
    <row r="42" spans="1:16" ht="15.75" x14ac:dyDescent="0.25">
      <c r="A42" s="180"/>
      <c r="B42" s="177"/>
      <c r="C42" s="177"/>
      <c r="D42" s="177"/>
      <c r="E42" s="177"/>
      <c r="F42" s="177"/>
      <c r="G42" s="177"/>
      <c r="H42" s="177"/>
      <c r="I42" s="177"/>
      <c r="J42" s="195"/>
      <c r="K42" s="195"/>
      <c r="L42" s="195"/>
      <c r="M42" s="195"/>
    </row>
    <row r="43" spans="1:16" ht="15.75" x14ac:dyDescent="0.25">
      <c r="A43" s="180"/>
      <c r="B43" s="177"/>
      <c r="C43" s="177"/>
      <c r="D43" s="177"/>
      <c r="E43" s="177"/>
      <c r="F43" s="177"/>
      <c r="G43" s="177"/>
      <c r="H43" s="177"/>
      <c r="I43" s="177"/>
      <c r="J43" s="195"/>
      <c r="K43" s="195"/>
      <c r="L43" s="195"/>
      <c r="M43" s="195"/>
    </row>
    <row r="44" spans="1:16" ht="15.75" x14ac:dyDescent="0.25">
      <c r="A44" s="180"/>
      <c r="B44" s="199" t="s">
        <v>73</v>
      </c>
      <c r="C44" s="200"/>
      <c r="D44" s="266">
        <v>0</v>
      </c>
      <c r="E44" s="266"/>
      <c r="F44" s="264" t="s">
        <v>78</v>
      </c>
      <c r="G44" s="264"/>
      <c r="H44" s="264"/>
      <c r="I44" s="189">
        <f>I18</f>
        <v>588341.83190400002</v>
      </c>
      <c r="J44" s="195"/>
      <c r="K44" s="195"/>
      <c r="L44" s="195"/>
      <c r="M44" s="195"/>
    </row>
    <row r="45" spans="1:16" ht="15.75" x14ac:dyDescent="0.25">
      <c r="A45" s="180"/>
      <c r="B45" s="199" t="s">
        <v>113</v>
      </c>
      <c r="C45" s="200"/>
      <c r="D45" s="267">
        <v>0</v>
      </c>
      <c r="E45" s="267"/>
      <c r="F45" s="268" t="s">
        <v>112</v>
      </c>
      <c r="G45" s="268"/>
      <c r="H45" s="268"/>
      <c r="I45" s="189">
        <f>I25</f>
        <v>94794.270840000012</v>
      </c>
      <c r="J45" s="195"/>
      <c r="K45" s="195"/>
      <c r="L45" s="195"/>
      <c r="M45" s="195"/>
    </row>
    <row r="46" spans="1:16" ht="15.75" x14ac:dyDescent="0.25">
      <c r="A46" s="180"/>
      <c r="B46" s="199" t="s">
        <v>280</v>
      </c>
      <c r="C46" s="200"/>
      <c r="D46" s="267">
        <v>0</v>
      </c>
      <c r="E46" s="267"/>
      <c r="F46" s="268" t="s">
        <v>281</v>
      </c>
      <c r="G46" s="268"/>
      <c r="H46" s="268"/>
      <c r="I46" s="189">
        <f>I30</f>
        <v>189196.21639800005</v>
      </c>
      <c r="J46" s="195"/>
      <c r="K46" s="195"/>
      <c r="L46" s="195"/>
      <c r="M46" s="195"/>
    </row>
    <row r="47" spans="1:16" ht="15.75" x14ac:dyDescent="0.25">
      <c r="A47" s="180"/>
      <c r="B47" s="199" t="s">
        <v>119</v>
      </c>
      <c r="C47" s="200"/>
      <c r="D47" s="212">
        <v>0</v>
      </c>
      <c r="E47" s="212"/>
      <c r="F47" s="213" t="s">
        <v>120</v>
      </c>
      <c r="G47" s="213"/>
      <c r="H47" s="213"/>
      <c r="I47" s="189">
        <f>I34</f>
        <v>0</v>
      </c>
      <c r="J47" s="195"/>
      <c r="K47" s="195"/>
      <c r="L47" s="195"/>
      <c r="M47" s="195"/>
    </row>
    <row r="48" spans="1:16" ht="15.75" x14ac:dyDescent="0.25">
      <c r="A48" s="180"/>
      <c r="B48" s="199" t="s">
        <v>282</v>
      </c>
      <c r="C48" s="200"/>
      <c r="D48" s="212">
        <v>0</v>
      </c>
      <c r="E48" s="212"/>
      <c r="F48" s="213" t="s">
        <v>283</v>
      </c>
      <c r="G48" s="213"/>
      <c r="H48" s="213"/>
      <c r="I48" s="189">
        <f>I38</f>
        <v>124731.16398000001</v>
      </c>
      <c r="J48" s="195"/>
      <c r="K48" s="195"/>
      <c r="L48" s="195"/>
      <c r="M48" s="195"/>
    </row>
    <row r="49" spans="1:13" ht="15.75" x14ac:dyDescent="0.25">
      <c r="A49" s="180"/>
      <c r="B49" s="199" t="s">
        <v>276</v>
      </c>
      <c r="C49" s="200"/>
      <c r="D49" s="212">
        <v>0</v>
      </c>
      <c r="E49" s="212"/>
      <c r="F49" s="213" t="s">
        <v>284</v>
      </c>
      <c r="G49" s="213"/>
      <c r="H49" s="213"/>
      <c r="I49" s="189">
        <v>0</v>
      </c>
      <c r="J49" s="195"/>
      <c r="K49" s="195"/>
      <c r="L49" s="195"/>
      <c r="M49" s="195"/>
    </row>
    <row r="50" spans="1:13" ht="15.75" x14ac:dyDescent="0.25">
      <c r="A50" s="177"/>
      <c r="B50" s="203"/>
      <c r="C50" s="203"/>
      <c r="D50" s="206"/>
      <c r="E50" s="206"/>
      <c r="F50" s="214" t="s">
        <v>77</v>
      </c>
      <c r="G50" s="214"/>
      <c r="H50" s="214"/>
      <c r="I50" s="190">
        <f>SUM(I44:I49)</f>
        <v>997063.48312200001</v>
      </c>
      <c r="J50" s="177"/>
      <c r="K50" s="177"/>
      <c r="L50" s="177"/>
      <c r="M50" s="177"/>
    </row>
    <row r="51" spans="1:13" ht="15.75" x14ac:dyDescent="0.25">
      <c r="A51" s="177"/>
      <c r="B51" s="199" t="s">
        <v>83</v>
      </c>
      <c r="C51" s="200"/>
      <c r="D51" s="210">
        <v>0</v>
      </c>
      <c r="E51" s="210"/>
      <c r="F51" s="177"/>
      <c r="G51" s="177"/>
      <c r="H51" s="177"/>
      <c r="I51" s="177"/>
      <c r="J51" s="177"/>
      <c r="K51" s="177"/>
      <c r="L51" s="177"/>
      <c r="M51" s="177"/>
    </row>
    <row r="52" spans="1:13" ht="15.75" x14ac:dyDescent="0.25">
      <c r="A52" s="177"/>
      <c r="B52" s="188"/>
      <c r="C52" s="179"/>
      <c r="D52" s="179"/>
      <c r="E52" s="179"/>
      <c r="F52" s="177"/>
      <c r="G52" s="177"/>
      <c r="H52" s="177"/>
      <c r="I52" s="177"/>
      <c r="J52" s="180"/>
      <c r="K52" s="180"/>
      <c r="L52" s="180"/>
      <c r="M52" s="180"/>
    </row>
    <row r="53" spans="1:13" ht="15.75" x14ac:dyDescent="0.25">
      <c r="A53" s="177"/>
      <c r="B53" s="188"/>
      <c r="C53" s="179"/>
      <c r="D53" s="179"/>
      <c r="E53" s="179"/>
      <c r="F53" s="211" t="s">
        <v>96</v>
      </c>
      <c r="G53" s="211"/>
      <c r="H53" s="211"/>
      <c r="I53" s="182">
        <f>K38</f>
        <v>952</v>
      </c>
      <c r="J53" s="180"/>
      <c r="K53" s="180"/>
      <c r="L53" s="180"/>
      <c r="M53" s="180"/>
    </row>
    <row r="54" spans="1:13" ht="15.75" x14ac:dyDescent="0.25">
      <c r="A54" s="180"/>
      <c r="B54" s="180"/>
      <c r="C54" s="204"/>
      <c r="D54" s="177"/>
      <c r="E54" s="177"/>
      <c r="F54" s="178"/>
      <c r="G54" s="178"/>
      <c r="H54" s="177"/>
      <c r="I54" s="177"/>
      <c r="J54" s="177"/>
      <c r="K54" s="177"/>
      <c r="L54" s="177"/>
      <c r="M54" s="177"/>
    </row>
    <row r="55" spans="1:13" ht="15.75" x14ac:dyDescent="0.25">
      <c r="A55" s="180"/>
      <c r="B55" s="180"/>
      <c r="C55" s="180"/>
      <c r="D55" s="180"/>
      <c r="E55" s="180"/>
      <c r="F55" s="180"/>
      <c r="G55" s="180"/>
      <c r="H55" s="180"/>
      <c r="I55" s="180"/>
      <c r="J55" s="177"/>
      <c r="K55" s="177"/>
      <c r="L55" s="177"/>
      <c r="M55" s="177"/>
    </row>
    <row r="56" spans="1:13" ht="15.75" x14ac:dyDescent="0.25">
      <c r="A56" s="180"/>
      <c r="B56" s="181" t="s">
        <v>81</v>
      </c>
      <c r="C56" s="215"/>
      <c r="D56" s="215"/>
      <c r="E56" s="215"/>
      <c r="F56" s="215"/>
      <c r="G56" s="215"/>
      <c r="H56" s="180"/>
      <c r="I56" s="180"/>
      <c r="J56" s="177"/>
      <c r="K56" s="177"/>
      <c r="L56" s="177"/>
      <c r="M56" s="177"/>
    </row>
    <row r="57" spans="1:13" x14ac:dyDescent="0.2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</row>
    <row r="58" spans="1:13" ht="15.75" thickBot="1" x14ac:dyDescent="0.3"/>
    <row r="59" spans="1:13" ht="15.75" x14ac:dyDescent="0.25">
      <c r="B59" s="247" t="s">
        <v>243</v>
      </c>
      <c r="C59" s="248" t="s">
        <v>244</v>
      </c>
      <c r="D59" s="249" t="s">
        <v>290</v>
      </c>
    </row>
    <row r="60" spans="1:13" ht="15.75" x14ac:dyDescent="0.25">
      <c r="B60" s="250" t="s">
        <v>236</v>
      </c>
      <c r="C60" s="251">
        <f>SUM(C61:C69)</f>
        <v>997063.48312200001</v>
      </c>
      <c r="D60" s="252">
        <f>SUM(D61:D69)</f>
        <v>0</v>
      </c>
    </row>
    <row r="61" spans="1:13" ht="15.75" x14ac:dyDescent="0.25">
      <c r="B61" s="253" t="s">
        <v>234</v>
      </c>
      <c r="C61" s="254">
        <f>I50</f>
        <v>997063.48312200001</v>
      </c>
      <c r="D61" s="255">
        <f>AR57+AT57+AX57</f>
        <v>0</v>
      </c>
    </row>
    <row r="62" spans="1:13" ht="15.75" x14ac:dyDescent="0.25">
      <c r="B62" s="253" t="s">
        <v>235</v>
      </c>
      <c r="C62" s="254">
        <f>N57+X57</f>
        <v>0</v>
      </c>
      <c r="D62" s="255">
        <f>BB57</f>
        <v>0</v>
      </c>
    </row>
    <row r="63" spans="1:13" ht="15.75" x14ac:dyDescent="0.25">
      <c r="B63" s="253" t="s">
        <v>232</v>
      </c>
      <c r="C63" s="254">
        <f>P57+AF57</f>
        <v>0</v>
      </c>
      <c r="D63" s="255">
        <f>AZ57</f>
        <v>0</v>
      </c>
    </row>
    <row r="64" spans="1:13" ht="15.75" x14ac:dyDescent="0.25">
      <c r="B64" s="253" t="s">
        <v>233</v>
      </c>
      <c r="C64" s="254">
        <f>R57+AN57</f>
        <v>0</v>
      </c>
      <c r="D64" s="255"/>
    </row>
    <row r="65" spans="2:4" ht="15.75" x14ac:dyDescent="0.25">
      <c r="B65" s="253" t="s">
        <v>241</v>
      </c>
      <c r="C65" s="254">
        <f>AH57</f>
        <v>0</v>
      </c>
      <c r="D65" s="255"/>
    </row>
    <row r="66" spans="2:4" ht="15.75" x14ac:dyDescent="0.25">
      <c r="B66" s="253" t="s">
        <v>237</v>
      </c>
      <c r="C66" s="256"/>
      <c r="D66" s="257"/>
    </row>
    <row r="67" spans="2:4" ht="15.75" x14ac:dyDescent="0.25">
      <c r="B67" s="253" t="s">
        <v>238</v>
      </c>
      <c r="C67" s="256"/>
      <c r="D67" s="257"/>
    </row>
    <row r="68" spans="2:4" ht="15.75" x14ac:dyDescent="0.25">
      <c r="B68" s="253" t="s">
        <v>239</v>
      </c>
      <c r="C68" s="256"/>
      <c r="D68" s="257"/>
    </row>
    <row r="69" spans="2:4" ht="16.5" thickBot="1" x14ac:dyDescent="0.3">
      <c r="B69" s="258" t="s">
        <v>240</v>
      </c>
      <c r="C69" s="259"/>
      <c r="D69" s="260"/>
    </row>
  </sheetData>
  <mergeCells count="17">
    <mergeCell ref="A2:O2"/>
    <mergeCell ref="D46:E46"/>
    <mergeCell ref="F46:H46"/>
    <mergeCell ref="A38:G38"/>
    <mergeCell ref="D44:E44"/>
    <mergeCell ref="A30:G30"/>
    <mergeCell ref="F44:H44"/>
    <mergeCell ref="A34:G34"/>
    <mergeCell ref="P3:P4"/>
    <mergeCell ref="A18:G18"/>
    <mergeCell ref="A25:G25"/>
    <mergeCell ref="D45:E45"/>
    <mergeCell ref="F45:H45"/>
    <mergeCell ref="H3:I3"/>
    <mergeCell ref="H4:I4"/>
    <mergeCell ref="N3:O3"/>
    <mergeCell ref="N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03.02.20г</vt:lpstr>
      <vt:lpstr>03.02.20г (2)</vt:lpstr>
      <vt:lpstr>13.02.20г</vt:lpstr>
      <vt:lpstr>20.05.2020 г.</vt:lpstr>
      <vt:lpstr>26.05.2020 г</vt:lpstr>
      <vt:lpstr>03.08.2020</vt:lpstr>
      <vt:lpstr>11.08.2020 </vt:lpstr>
      <vt:lpstr>05.01.2021 г. (2)</vt:lpstr>
      <vt:lpstr>Апрель - Май 2021г.</vt:lpstr>
      <vt:lpstr>25.05.2020</vt:lpstr>
      <vt:lpstr>.02.20г</vt:lpstr>
      <vt:lpstr>.02.20г (2)</vt:lpstr>
      <vt:lpstr>.01.20г</vt:lpstr>
      <vt:lpstr>Напитки </vt:lpstr>
      <vt:lpstr>'.01.20г'!Область_печати</vt:lpstr>
      <vt:lpstr>'.02.20г'!Область_печати</vt:lpstr>
      <vt:lpstr>'.02.20г (2)'!Область_печати</vt:lpstr>
      <vt:lpstr>'03.02.20г'!Область_печати</vt:lpstr>
      <vt:lpstr>'03.02.20г (2)'!Область_печати</vt:lpstr>
      <vt:lpstr>'03.08.2020'!Область_печати</vt:lpstr>
      <vt:lpstr>'05.01.2021 г. (2)'!Область_печати</vt:lpstr>
      <vt:lpstr>'11.08.2020 '!Область_печати</vt:lpstr>
      <vt:lpstr>'13.02.20г'!Область_печати</vt:lpstr>
      <vt:lpstr>'20.05.2020 г.'!Область_печати</vt:lpstr>
      <vt:lpstr>'25.05.2020'!Область_печати</vt:lpstr>
      <vt:lpstr>'26.05.2020 г'!Область_печати</vt:lpstr>
      <vt:lpstr>'Апрель - Май 2021г.'!Область_печати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2021-04-02T03:09:44Z</cp:lastPrinted>
  <dcterms:created xsi:type="dcterms:W3CDTF">2006-09-16T00:00:00Z</dcterms:created>
  <dcterms:modified xsi:type="dcterms:W3CDTF">2021-05-26T09:12:45Z</dcterms:modified>
</cp:coreProperties>
</file>